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inweise" sheetId="1" r:id="rId1"/>
    <sheet name="Namensliste" sheetId="2" r:id="rId2"/>
    <sheet name="Notentabelle" sheetId="3" r:id="rId3"/>
    <sheet name="Kriterienkatalog+Punkte" sheetId="4" r:id="rId4"/>
    <sheet name="Schüler1" sheetId="5" r:id="rId5"/>
    <sheet name="Schüler2" sheetId="6" r:id="rId6"/>
    <sheet name="Schüler3" sheetId="7" r:id="rId7"/>
    <sheet name="Schüler4" sheetId="8" r:id="rId8"/>
    <sheet name="Schüler5" sheetId="9" r:id="rId9"/>
    <sheet name="Schüler6" sheetId="10" r:id="rId10"/>
    <sheet name="Schüler7" sheetId="11" r:id="rId11"/>
    <sheet name="Schüler8" sheetId="12" r:id="rId12"/>
    <sheet name="Schüler9" sheetId="13" r:id="rId13"/>
    <sheet name="Schüler10" sheetId="14" r:id="rId14"/>
    <sheet name="Schüler11" sheetId="15" r:id="rId15"/>
    <sheet name="Schüler12" sheetId="16" r:id="rId16"/>
    <sheet name="Schüler13" sheetId="17" r:id="rId17"/>
    <sheet name="Schüler14" sheetId="18" r:id="rId18"/>
    <sheet name="Schüler15" sheetId="19" r:id="rId19"/>
    <sheet name="Schüler16" sheetId="20" r:id="rId20"/>
    <sheet name="Schüler17" sheetId="21" r:id="rId21"/>
    <sheet name="Schüler18" sheetId="22" r:id="rId22"/>
    <sheet name="Schüler19" sheetId="23" r:id="rId23"/>
    <sheet name="Schüler20" sheetId="24" r:id="rId24"/>
    <sheet name="Schüler21" sheetId="25" r:id="rId25"/>
    <sheet name="Schüler22" sheetId="26" r:id="rId26"/>
    <sheet name="Schüler23" sheetId="27" r:id="rId27"/>
    <sheet name="Schüler24" sheetId="28" r:id="rId28"/>
    <sheet name="Schüler25" sheetId="29" r:id="rId29"/>
    <sheet name="Schüler26" sheetId="30" r:id="rId30"/>
    <sheet name="Schüler27" sheetId="31" r:id="rId31"/>
    <sheet name="Schüler28" sheetId="32" r:id="rId32"/>
    <sheet name="Schüler29" sheetId="33" r:id="rId33"/>
    <sheet name="Schüler30" sheetId="34" r:id="rId34"/>
  </sheets>
  <definedNames>
    <definedName name="_xlnm.Print_Area" localSheetId="3">'Kriterienkatalog+Punkte'!$A$1:$E$76</definedName>
    <definedName name="_xlnm.Print_Area" localSheetId="4">('Schüler1'!$A$1:$E$45,'Schüler1'!$A$47:$D$77)</definedName>
    <definedName name="_xlnm.Print_Area" localSheetId="13">('Schüler10'!$A$1:$E$45,'Schüler10'!$A$47:$D$77)</definedName>
    <definedName name="_xlnm.Print_Area" localSheetId="14">('Schüler11'!$A$1:$E$45,'Schüler11'!$A$47:$D$77)</definedName>
    <definedName name="_xlnm.Print_Area" localSheetId="15">('Schüler12'!$A$1:$E$45,'Schüler12'!$A$47:$D$77)</definedName>
    <definedName name="_xlnm.Print_Area" localSheetId="16">('Schüler13'!$A$1:$E$45,'Schüler13'!$A$47:$D$77)</definedName>
    <definedName name="_xlnm.Print_Area" localSheetId="17">('Schüler14'!$A$1:$E$45,'Schüler14'!$A$47:$D$77)</definedName>
    <definedName name="_xlnm.Print_Area" localSheetId="18">('Schüler15'!$A$1:$E$45,'Schüler15'!$A$47:$D$77)</definedName>
    <definedName name="_xlnm.Print_Area" localSheetId="19">('Schüler16'!$A$1:$E$45,'Schüler16'!$A$47:$D$77)</definedName>
    <definedName name="_xlnm.Print_Area" localSheetId="20">('Schüler17'!$A$1:$E$45,'Schüler17'!$A$47:$D$77)</definedName>
    <definedName name="_xlnm.Print_Area" localSheetId="21">('Schüler18'!$A$1:$E$45,'Schüler18'!$A$47:$D$77)</definedName>
    <definedName name="_xlnm.Print_Area" localSheetId="22">('Schüler19'!$A$1:$E$45,'Schüler19'!$A$47:$D$77)</definedName>
    <definedName name="_xlnm.Print_Area" localSheetId="5">('Schüler2'!$A$1:$E$45,'Schüler2'!$A$47:$D$77)</definedName>
    <definedName name="_xlnm.Print_Area" localSheetId="23">('Schüler20'!$A$1:$E$45,'Schüler20'!$A$47:$D$77)</definedName>
    <definedName name="_xlnm.Print_Area" localSheetId="24">('Schüler21'!$A$1:$E$45,'Schüler21'!$A$47:$D$77)</definedName>
    <definedName name="_xlnm.Print_Area" localSheetId="25">('Schüler22'!$A$1:$E$45,'Schüler22'!$A$47:$D$77)</definedName>
    <definedName name="_xlnm.Print_Area" localSheetId="26">('Schüler23'!$A$1:$E$45,'Schüler23'!$A$47:$D$77)</definedName>
    <definedName name="_xlnm.Print_Area" localSheetId="27">('Schüler24'!$A$1:$E$45,'Schüler24'!$A$47:$D$77)</definedName>
    <definedName name="_xlnm.Print_Area" localSheetId="28">('Schüler25'!$A$1:$E$45,'Schüler25'!$A$47:$D$77)</definedName>
    <definedName name="_xlnm.Print_Area" localSheetId="29">('Schüler26'!$A$1:$E$45,'Schüler26'!$A$47:$D$77)</definedName>
    <definedName name="_xlnm.Print_Area" localSheetId="30">('Schüler27'!$A$1:$E$45,'Schüler27'!$A$47:$D$77)</definedName>
    <definedName name="_xlnm.Print_Area" localSheetId="31">('Schüler28'!$A$1:$E$45,'Schüler28'!$A$47:$D$77)</definedName>
    <definedName name="_xlnm.Print_Area" localSheetId="32">('Schüler29'!$A$1:$E$45,'Schüler29'!$A$47:$D$77)</definedName>
    <definedName name="_xlnm.Print_Area" localSheetId="6">('Schüler3'!$A$1:$E$45,'Schüler3'!$A$47:$D$77)</definedName>
    <definedName name="_xlnm.Print_Area" localSheetId="33">('Schüler30'!$A$1:$E$45,'Schüler30'!$A$47:$D$77)</definedName>
    <definedName name="_xlnm.Print_Area" localSheetId="7">('Schüler4'!$A$1:$E$45,'Schüler4'!$A$47:$D$77)</definedName>
    <definedName name="_xlnm.Print_Area" localSheetId="8">('Schüler5'!$A$1:$E$45,'Schüler5'!$A$47:$D$77)</definedName>
    <definedName name="_xlnm.Print_Area" localSheetId="9">('Schüler6'!$A$1:$E$45,'Schüler6'!$A$47:$D$77)</definedName>
    <definedName name="_xlnm.Print_Area" localSheetId="10">('Schüler7'!$A$1:$E$45,'Schüler7'!$A$47:$D$77)</definedName>
    <definedName name="_xlnm.Print_Area" localSheetId="11">('Schüler8'!$A$1:$E$45,'Schüler8'!$A$47:$D$77)</definedName>
    <definedName name="_xlnm.Print_Area" localSheetId="12">('Schüler9'!$A$1:$E$45,'Schüler9'!$A$47:$D$77)</definedName>
    <definedName name="Anzahl_Worte">'Schüler1'!#REF!</definedName>
    <definedName name="fehlerabzug">#REF!</definedName>
    <definedName name="floskelspeicher">#REF!</definedName>
    <definedName name="namen">'Schüler1'!#REF!</definedName>
    <definedName name="namensliste">'Schüler1'!#REF!</definedName>
    <definedName name="notentabelle">'Notentabelle'!$B$6:$E$106</definedName>
    <definedName name="umfang">#REF!</definedName>
    <definedName name="Excel_BuiltIn_Print_Area" localSheetId="4">('Schüler1'!$A$3:$E$34,'Schüler1'!$A$48:$C$76,'Schüler1'!#REF!)</definedName>
    <definedName name="Anzahl_Worte" localSheetId="5">'Schüler2'!#REF!</definedName>
    <definedName name="Excel_BuiltIn_Print_Area" localSheetId="5">('Schüler2'!$A$3:$E$34,'Schüler2'!$A$48:$C$76,'Schüler2'!#REF!)</definedName>
    <definedName name="namen" localSheetId="5">'Schüler2'!#REF!</definedName>
    <definedName name="namensliste" localSheetId="5">'Schüler2'!#REF!</definedName>
    <definedName name="Anzahl_Worte" localSheetId="6">'Schüler3'!#REF!</definedName>
    <definedName name="Excel_BuiltIn_Print_Area" localSheetId="6">('Schüler3'!$A$3:$E$34,'Schüler3'!$A$48:$C$76,'Schüler3'!#REF!)</definedName>
    <definedName name="namen" localSheetId="6">'Schüler3'!#REF!</definedName>
    <definedName name="namensliste" localSheetId="6">'Schüler3'!#REF!</definedName>
    <definedName name="Anzahl_Worte" localSheetId="7">'Schüler4'!#REF!</definedName>
    <definedName name="Excel_BuiltIn_Print_Area" localSheetId="7">('Schüler4'!$A$3:$E$34,'Schüler4'!$A$48:$C$76,'Schüler4'!#REF!)</definedName>
    <definedName name="namen" localSheetId="7">'Schüler4'!#REF!</definedName>
    <definedName name="namensliste" localSheetId="7">'Schüler4'!#REF!</definedName>
    <definedName name="Anzahl_Worte" localSheetId="8">'Schüler5'!#REF!</definedName>
    <definedName name="Excel_BuiltIn_Print_Area" localSheetId="8">('Schüler5'!$A$3:$E$34,'Schüler5'!$A$48:$C$76,'Schüler5'!#REF!)</definedName>
    <definedName name="namen" localSheetId="8">'Schüler5'!#REF!</definedName>
    <definedName name="namensliste" localSheetId="8">'Schüler5'!#REF!</definedName>
    <definedName name="Anzahl_Worte" localSheetId="9">'Schüler6'!#REF!</definedName>
    <definedName name="Excel_BuiltIn_Print_Area" localSheetId="9">('Schüler6'!$A$3:$E$34,'Schüler6'!$A$48:$C$76,'Schüler6'!#REF!)</definedName>
    <definedName name="namen" localSheetId="9">'Schüler6'!#REF!</definedName>
    <definedName name="namensliste" localSheetId="9">'Schüler6'!#REF!</definedName>
    <definedName name="Anzahl_Worte" localSheetId="10">'Schüler7'!#REF!</definedName>
    <definedName name="Excel_BuiltIn_Print_Area" localSheetId="10">('Schüler7'!$A$3:$E$34,'Schüler7'!$A$48:$C$76,'Schüler7'!#REF!)</definedName>
    <definedName name="namen" localSheetId="10">'Schüler7'!#REF!</definedName>
    <definedName name="namensliste" localSheetId="10">'Schüler7'!#REF!</definedName>
    <definedName name="Anzahl_Worte" localSheetId="11">'Schüler8'!#REF!</definedName>
    <definedName name="Excel_BuiltIn_Print_Area" localSheetId="11">('Schüler8'!$A$3:$E$34,'Schüler8'!$A$48:$C$76,'Schüler8'!#REF!)</definedName>
    <definedName name="namen" localSheetId="11">'Schüler8'!#REF!</definedName>
    <definedName name="namensliste" localSheetId="11">'Schüler8'!#REF!</definedName>
    <definedName name="Anzahl_Worte" localSheetId="12">'Schüler9'!#REF!</definedName>
    <definedName name="Excel_BuiltIn_Print_Area" localSheetId="12">('Schüler9'!$A$3:$E$34,'Schüler9'!$A$48:$C$76,'Schüler9'!#REF!)</definedName>
    <definedName name="namen" localSheetId="12">'Schüler9'!#REF!</definedName>
    <definedName name="namensliste" localSheetId="12">'Schüler9'!#REF!</definedName>
    <definedName name="Anzahl_Worte" localSheetId="13">'Schüler10'!#REF!</definedName>
    <definedName name="Excel_BuiltIn_Print_Area" localSheetId="13">('Schüler10'!$A$3:$E$34,'Schüler10'!$A$48:$C$76,'Schüler10'!#REF!)</definedName>
    <definedName name="namen" localSheetId="13">'Schüler10'!#REF!</definedName>
    <definedName name="namensliste" localSheetId="13">'Schüler10'!#REF!</definedName>
    <definedName name="Anzahl_Worte" localSheetId="14">'Schüler11'!#REF!</definedName>
    <definedName name="Excel_BuiltIn_Print_Area" localSheetId="14">('Schüler11'!$A$3:$E$34,'Schüler11'!$A$48:$C$76,'Schüler11'!#REF!)</definedName>
    <definedName name="namen" localSheetId="14">'Schüler11'!#REF!</definedName>
    <definedName name="namensliste" localSheetId="14">'Schüler11'!#REF!</definedName>
    <definedName name="Anzahl_Worte" localSheetId="15">'Schüler12'!#REF!</definedName>
    <definedName name="Excel_BuiltIn_Print_Area" localSheetId="15">('Schüler12'!$A$3:$E$34,'Schüler12'!$A$48:$C$76,'Schüler12'!#REF!)</definedName>
    <definedName name="namen" localSheetId="15">'Schüler12'!#REF!</definedName>
    <definedName name="namensliste" localSheetId="15">'Schüler12'!#REF!</definedName>
    <definedName name="Anzahl_Worte" localSheetId="16">'Schüler13'!#REF!</definedName>
    <definedName name="Excel_BuiltIn_Print_Area" localSheetId="16">('Schüler13'!$A$3:$E$34,'Schüler13'!$A$48:$C$76,'Schüler13'!#REF!)</definedName>
    <definedName name="namen" localSheetId="16">'Schüler13'!#REF!</definedName>
    <definedName name="namensliste" localSheetId="16">'Schüler13'!#REF!</definedName>
    <definedName name="Anzahl_Worte" localSheetId="17">'Schüler14'!#REF!</definedName>
    <definedName name="Excel_BuiltIn_Print_Area" localSheetId="17">('Schüler14'!$A$3:$E$34,'Schüler14'!$A$48:$C$76,'Schüler14'!#REF!)</definedName>
    <definedName name="namen" localSheetId="17">'Schüler14'!#REF!</definedName>
    <definedName name="namensliste" localSheetId="17">'Schüler14'!#REF!</definedName>
    <definedName name="Anzahl_Worte" localSheetId="18">'Schüler15'!#REF!</definedName>
    <definedName name="Excel_BuiltIn_Print_Area" localSheetId="18">('Schüler15'!$A$3:$E$34,'Schüler15'!$A$48:$C$76,'Schüler15'!#REF!)</definedName>
    <definedName name="namen" localSheetId="18">'Schüler15'!#REF!</definedName>
    <definedName name="namensliste" localSheetId="18">'Schüler15'!#REF!</definedName>
    <definedName name="Anzahl_Worte" localSheetId="19">'Schüler16'!#REF!</definedName>
    <definedName name="Excel_BuiltIn_Print_Area" localSheetId="19">('Schüler16'!$A$3:$E$34,'Schüler16'!$A$48:$C$76,'Schüler16'!#REF!)</definedName>
    <definedName name="namen" localSheetId="19">'Schüler16'!#REF!</definedName>
    <definedName name="namensliste" localSheetId="19">'Schüler16'!#REF!</definedName>
    <definedName name="Anzahl_Worte" localSheetId="20">'Schüler17'!#REF!</definedName>
    <definedName name="Excel_BuiltIn_Print_Area" localSheetId="20">('Schüler17'!$A$3:$E$34,'Schüler17'!$A$48:$C$76,'Schüler17'!#REF!)</definedName>
    <definedName name="namen" localSheetId="20">'Schüler17'!#REF!</definedName>
    <definedName name="namensliste" localSheetId="20">'Schüler17'!#REF!</definedName>
    <definedName name="Anzahl_Worte" localSheetId="21">'Schüler18'!#REF!</definedName>
    <definedName name="Excel_BuiltIn_Print_Area" localSheetId="21">('Schüler18'!$A$3:$E$34,'Schüler18'!$A$48:$C$76,'Schüler18'!#REF!)</definedName>
    <definedName name="namen" localSheetId="21">'Schüler18'!#REF!</definedName>
    <definedName name="namensliste" localSheetId="21">'Schüler18'!#REF!</definedName>
    <definedName name="Anzahl_Worte" localSheetId="22">'Schüler19'!#REF!</definedName>
    <definedName name="Excel_BuiltIn_Print_Area" localSheetId="22">('Schüler19'!$A$3:$E$34,'Schüler19'!$A$48:$C$76,'Schüler19'!#REF!)</definedName>
    <definedName name="namen" localSheetId="22">'Schüler19'!#REF!</definedName>
    <definedName name="namensliste" localSheetId="22">'Schüler19'!#REF!</definedName>
    <definedName name="Anzahl_Worte" localSheetId="23">'Schüler20'!#REF!</definedName>
    <definedName name="Excel_BuiltIn_Print_Area" localSheetId="23">('Schüler20'!$A$3:$E$34,'Schüler20'!$A$48:$C$76,'Schüler20'!#REF!)</definedName>
    <definedName name="namen" localSheetId="23">'Schüler20'!#REF!</definedName>
    <definedName name="namensliste" localSheetId="23">'Schüler20'!#REF!</definedName>
    <definedName name="Anzahl_Worte" localSheetId="24">'Schüler21'!#REF!</definedName>
    <definedName name="Excel_BuiltIn_Print_Area" localSheetId="24">('Schüler21'!$A$3:$E$34,'Schüler21'!$A$48:$C$76,'Schüler21'!#REF!)</definedName>
    <definedName name="namen" localSheetId="24">'Schüler21'!#REF!</definedName>
    <definedName name="namensliste" localSheetId="24">'Schüler21'!#REF!</definedName>
    <definedName name="Anzahl_Worte" localSheetId="25">'Schüler22'!#REF!</definedName>
    <definedName name="Excel_BuiltIn_Print_Area" localSheetId="25">('Schüler22'!$A$3:$E$34,'Schüler22'!$A$48:$C$76,'Schüler22'!#REF!)</definedName>
    <definedName name="namen" localSheetId="25">'Schüler22'!#REF!</definedName>
    <definedName name="namensliste" localSheetId="25">'Schüler22'!#REF!</definedName>
    <definedName name="Anzahl_Worte" localSheetId="26">'Schüler23'!#REF!</definedName>
    <definedName name="Excel_BuiltIn_Print_Area" localSheetId="26">('Schüler23'!$A$3:$E$34,'Schüler23'!$A$48:$C$76,'Schüler23'!#REF!)</definedName>
    <definedName name="namen" localSheetId="26">'Schüler23'!#REF!</definedName>
    <definedName name="namensliste" localSheetId="26">'Schüler23'!#REF!</definedName>
    <definedName name="Anzahl_Worte" localSheetId="27">'Schüler24'!#REF!</definedName>
    <definedName name="Excel_BuiltIn_Print_Area" localSheetId="27">('Schüler24'!$A$3:$E$34,'Schüler24'!$A$48:$C$76,'Schüler24'!#REF!)</definedName>
    <definedName name="namen" localSheetId="27">'Schüler24'!#REF!</definedName>
    <definedName name="namensliste" localSheetId="27">'Schüler24'!#REF!</definedName>
    <definedName name="Anzahl_Worte" localSheetId="28">'Schüler25'!#REF!</definedName>
    <definedName name="Excel_BuiltIn_Print_Area" localSheetId="28">('Schüler25'!$A$3:$E$34,'Schüler25'!$A$48:$C$76,'Schüler25'!#REF!)</definedName>
    <definedName name="namen" localSheetId="28">'Schüler25'!#REF!</definedName>
    <definedName name="namensliste" localSheetId="28">'Schüler25'!#REF!</definedName>
    <definedName name="Anzahl_Worte" localSheetId="29">'Schüler26'!#REF!</definedName>
    <definedName name="Excel_BuiltIn_Print_Area" localSheetId="29">('Schüler26'!$A$3:$E$34,'Schüler26'!$A$48:$C$76,'Schüler26'!#REF!)</definedName>
    <definedName name="namen" localSheetId="29">'Schüler26'!#REF!</definedName>
    <definedName name="namensliste" localSheetId="29">'Schüler26'!#REF!</definedName>
    <definedName name="Anzahl_Worte" localSheetId="30">'Schüler27'!#REF!</definedName>
    <definedName name="Excel_BuiltIn_Print_Area" localSheetId="30">('Schüler27'!$A$3:$E$34,'Schüler27'!$A$48:$C$76,'Schüler27'!#REF!)</definedName>
    <definedName name="namen" localSheetId="30">'Schüler27'!#REF!</definedName>
    <definedName name="namensliste" localSheetId="30">'Schüler27'!#REF!</definedName>
    <definedName name="Anzahl_Worte" localSheetId="31">'Schüler28'!#REF!</definedName>
    <definedName name="Excel_BuiltIn_Print_Area" localSheetId="31">('Schüler28'!$A$3:$E$34,'Schüler28'!$A$48:$C$76,'Schüler28'!#REF!)</definedName>
    <definedName name="namen" localSheetId="31">'Schüler28'!#REF!</definedName>
    <definedName name="namensliste" localSheetId="31">'Schüler28'!#REF!</definedName>
    <definedName name="Anzahl_Worte" localSheetId="32">'Schüler29'!#REF!</definedName>
    <definedName name="Excel_BuiltIn_Print_Area" localSheetId="32">('Schüler29'!$A$3:$E$34,'Schüler29'!$A$48:$C$76,'Schüler29'!#REF!)</definedName>
    <definedName name="namen" localSheetId="32">'Schüler29'!#REF!</definedName>
    <definedName name="namensliste" localSheetId="32">'Schüler29'!#REF!</definedName>
    <definedName name="Anzahl_Worte" localSheetId="33">'Schüler30'!#REF!</definedName>
    <definedName name="Excel_BuiltIn_Print_Area" localSheetId="33">('Schüler30'!$A$3:$E$34,'Schüler30'!$A$48:$C$76,'Schüler30'!#REF!)</definedName>
    <definedName name="namen" localSheetId="33">'Schüler30'!#REF!</definedName>
    <definedName name="namensliste" localSheetId="33">'Schüler30'!#REF!</definedName>
  </definedNames>
  <calcPr fullCalcOnLoad="1"/>
</workbook>
</file>

<file path=xl/sharedStrings.xml><?xml version="1.0" encoding="utf-8"?>
<sst xmlns="http://schemas.openxmlformats.org/spreadsheetml/2006/main" count="1799" uniqueCount="197">
  <si>
    <t>Bewertungsraster für die Hauptschulabschlussprüfung Deutsch in Baden-Württemberg</t>
  </si>
  <si>
    <t>Diese Tabelle ist zur Benotung der HSAP Deutsch konzipiert. Die Bewertungsfloskeln in der Tabelle „Kriterienkatalog+Punkte sind der HSAP 2018 / Nachtermin entnommen.</t>
  </si>
  <si>
    <t>Diese Floskeln werden in die jeweiligen Schüler-Tabellen eingeblendet, genauso wie die vorgegebenen Punktwertungen.</t>
  </si>
  <si>
    <t>Aus der Tabelle „Namensliste“ werden die Namen anhand der Zählnummer (aus Feld C1) in die einzelnen Schülertabellen eingeblendet.</t>
  </si>
  <si>
    <t>Für neue Prüfungen oder für andere Zwecke können Sie die Foskeln im Kriterienkatalog anpassen. Diese werden automatisch in alle Tabellen übernommen</t>
  </si>
  <si>
    <t>Unterhalb der Bewertungsfloskeln / Kriterien für die Punktevergabe sind die Wertungen für Rechtschreibung, Grammatik, Stil und Inhalt erfasst.</t>
  </si>
  <si>
    <t>Auch diese Formulierungen werden in die jeweiligen Schülertabellen eingeblendet. Änderungen bitte nur in dieser Tabelle vornehmen, weil sonst Formeln überschrieben werden</t>
  </si>
  <si>
    <t>Die Tabelle „Notentabelle“ enthält die offizielle Punkte-Noten-Zuordnung sowie die offizielle Prozentabzugstabelle zur Rechtschreibwertung.</t>
  </si>
  <si>
    <t>Die Noten in den Schülertabellen werden anhand dieser Tabelle aus den erzielten Punkten ermittelt und in die Schülertabelle übertragen.</t>
  </si>
  <si>
    <t>Arbeitsablauf</t>
  </si>
  <si>
    <t>Kopieren Sie zuerst ihre Schülernamen über die Liste in der Tabelle „Namensliste“</t>
  </si>
  <si>
    <t>Aus dieser Tabelle werden die Namen anhand der Zählnummer in die einzelnen Schülertabellen eingeblendet.</t>
  </si>
  <si>
    <t>Passen Sie dann den Kriterinkatalog an Ihre Wünsche / Vorgaben der zu bewertenden Prüdung an.</t>
  </si>
  <si>
    <t>Zählen Sie die Anzahl der Worte aus der Schreibaufgabe (bzw. übernehmen die Wortanzahl, die die Schüler angegeben haben,</t>
  </si>
  <si>
    <t xml:space="preserve">Tipp nebenbei: Ich verwende zur Kontrolle das „Zählwaagenverfahren“. Ich zähle die Worte aus 4 Zeilen, zähle wie viele 4er-Blocks sich ergeben. </t>
  </si>
  <si>
    <t>Das Ergebnis dieser Überschlagsmultiplikation ist recht genau</t>
  </si>
  <si>
    <t>Nun können Sie die Punkte der einzelnen Schüler in der jeweiligen Tabelle eintragen. Sie werden automatisch aufsummiert</t>
  </si>
  <si>
    <t>Die Tabelle darf gerne weitergegeben und verändert, jedoch nicht kommerziell genutzt werden</t>
  </si>
  <si>
    <t>Passwort für den Dateischutz ist leer. Einfach Dateischutz ein- oder ausschalten.</t>
  </si>
  <si>
    <t>Wolfgang Autenrieth, Krauchenwies</t>
  </si>
  <si>
    <t>https://www.autenrieths.de</t>
  </si>
  <si>
    <t>Linktipps für Lehrer, Schüler und Referendare</t>
  </si>
  <si>
    <t>Im Mai 2019</t>
  </si>
  <si>
    <t>Rechtliches:</t>
  </si>
  <si>
    <t>Wer Tippfehler findet, darf sie behalten oder verbesern.</t>
  </si>
  <si>
    <t>Name</t>
  </si>
  <si>
    <t>Vorname</t>
  </si>
  <si>
    <t>Ällesnix</t>
  </si>
  <si>
    <t>Michael</t>
  </si>
  <si>
    <t>Gibidauf</t>
  </si>
  <si>
    <t>Helene</t>
  </si>
  <si>
    <t>Gibtsauno</t>
  </si>
  <si>
    <t>Den</t>
  </si>
  <si>
    <t>Habeviel</t>
  </si>
  <si>
    <t>Waldemar</t>
  </si>
  <si>
    <t>Hering</t>
  </si>
  <si>
    <t>Hermine</t>
  </si>
  <si>
    <t>Honkoigoild</t>
  </si>
  <si>
    <t>Maria</t>
  </si>
  <si>
    <t>Hoschmi</t>
  </si>
  <si>
    <t>Johann</t>
  </si>
  <si>
    <t>Kaufiglei</t>
  </si>
  <si>
    <t>Josefine</t>
  </si>
  <si>
    <t>Kleinlich</t>
  </si>
  <si>
    <t>Karl</t>
  </si>
  <si>
    <t>Machiit</t>
  </si>
  <si>
    <t>Herbert</t>
  </si>
  <si>
    <t>Magiau</t>
  </si>
  <si>
    <t>Peter</t>
  </si>
  <si>
    <t>Meinereiner</t>
  </si>
  <si>
    <t>Willy</t>
  </si>
  <si>
    <t>Monihoni</t>
  </si>
  <si>
    <t>Felix</t>
  </si>
  <si>
    <t>Schweiss</t>
  </si>
  <si>
    <t>Axel</t>
  </si>
  <si>
    <t>Skonto</t>
  </si>
  <si>
    <t>Walther von</t>
  </si>
  <si>
    <t>Tänkäntkaina</t>
  </si>
  <si>
    <t>Anton</t>
  </si>
  <si>
    <t>Tränendrüse</t>
  </si>
  <si>
    <t>Petra</t>
  </si>
  <si>
    <t>Unhold</t>
  </si>
  <si>
    <t>Ulknuddl</t>
  </si>
  <si>
    <t>Gally</t>
  </si>
  <si>
    <t>Vereinsmeier</t>
  </si>
  <si>
    <t>Verona</t>
  </si>
  <si>
    <t>Vielgsä</t>
  </si>
  <si>
    <t>Anna Lena</t>
  </si>
  <si>
    <t>Wegvondo</t>
  </si>
  <si>
    <t>Evelin</t>
  </si>
  <si>
    <t>Wiebitte</t>
  </si>
  <si>
    <t>Einhild</t>
  </si>
  <si>
    <t>Wowarderdenn</t>
  </si>
  <si>
    <t xml:space="preserve">Walther von </t>
  </si>
  <si>
    <t>Wilärgern</t>
  </si>
  <si>
    <t>Willinet</t>
  </si>
  <si>
    <t>Wolfgang</t>
  </si>
  <si>
    <t>Xanthippe</t>
  </si>
  <si>
    <t>Xerxes</t>
  </si>
  <si>
    <t>Yberschwang</t>
  </si>
  <si>
    <t>Yvonne</t>
  </si>
  <si>
    <t>Ypsaxe</t>
  </si>
  <si>
    <t>Mathelena</t>
  </si>
  <si>
    <t>Zalinet</t>
  </si>
  <si>
    <t>Zwerenoeter</t>
  </si>
  <si>
    <t>Heinrich</t>
  </si>
  <si>
    <t xml:space="preserve">Notenberechnungstabelle </t>
  </si>
  <si>
    <t xml:space="preserve">Fehlerabzug </t>
  </si>
  <si>
    <t>Tabelle lt. Korrektur- / Bewertungsvorschrift der HSAP Ba-Wü</t>
  </si>
  <si>
    <t>Rechtschreibung – Punktabzug lt. Korrekturanweisung</t>
  </si>
  <si>
    <t>Punkte ges.</t>
  </si>
  <si>
    <t>50%= 3 / 4</t>
  </si>
  <si>
    <t>;=sverweis(C6;</t>
  </si>
  <si>
    <t>Fehler</t>
  </si>
  <si>
    <t>Punkte</t>
  </si>
  <si>
    <t>Note</t>
  </si>
  <si>
    <t>Note dezimal</t>
  </si>
  <si>
    <t>Punktabzug</t>
  </si>
  <si>
    <t>6 +</t>
  </si>
  <si>
    <t>1</t>
  </si>
  <si>
    <t>2</t>
  </si>
  <si>
    <t>3</t>
  </si>
  <si>
    <t>5 / 6</t>
  </si>
  <si>
    <t>4</t>
  </si>
  <si>
    <t>5</t>
  </si>
  <si>
    <t>5 -</t>
  </si>
  <si>
    <t>6</t>
  </si>
  <si>
    <t>5 +</t>
  </si>
  <si>
    <t>4 / 5</t>
  </si>
  <si>
    <t>4 -</t>
  </si>
  <si>
    <t>4 +</t>
  </si>
  <si>
    <t>3 / 4</t>
  </si>
  <si>
    <t>3 -</t>
  </si>
  <si>
    <t>3 +</t>
  </si>
  <si>
    <t>2 / 3</t>
  </si>
  <si>
    <t>2 -</t>
  </si>
  <si>
    <t>2 +</t>
  </si>
  <si>
    <t>1 / 2</t>
  </si>
  <si>
    <t>1 -</t>
  </si>
  <si>
    <t>HSAP-Deutsch Brief (Nachtermin 2018)</t>
  </si>
  <si>
    <t>Kriterienkatalog Punkteverteilung</t>
  </si>
  <si>
    <t>Grün unterlegte Felder sind variabel</t>
  </si>
  <si>
    <t>Gesamtpunkte</t>
  </si>
  <si>
    <t>Schreibaufgabe</t>
  </si>
  <si>
    <t>/</t>
  </si>
  <si>
    <t>Grundaufgaben</t>
  </si>
  <si>
    <t>Inhalt</t>
  </si>
  <si>
    <t>deutlicher u. nachvollziehbarer Bezug zur Aufgabenstellung</t>
  </si>
  <si>
    <t>Beachtung der verlangten Unterpunkte:</t>
  </si>
  <si>
    <t>-Wie hat sich das Spielen verändert? Warum eine Spiele-AG?</t>
  </si>
  <si>
    <t>- 4 Beispiele für Spiele + Begründung</t>
  </si>
  <si>
    <t>- Vorschlag, wie Kinder zum Besuch begeistert werden können</t>
  </si>
  <si>
    <t>Alle Texte erkennbar als Argumentationsgrundlage verwendet</t>
  </si>
  <si>
    <t>Form</t>
  </si>
  <si>
    <t>Briefform: Betreff, Anrede, Grußformel</t>
  </si>
  <si>
    <t>Gliederung: Anlass, Darstellung des Sachverhalts, Schluss mit Dank</t>
  </si>
  <si>
    <t>Stil</t>
  </si>
  <si>
    <t>Adressatenbezug</t>
  </si>
  <si>
    <t>sachliche und interessante Darstellung</t>
  </si>
  <si>
    <t>Aufforderung am Ende des Briefes</t>
  </si>
  <si>
    <t>Informationen nicht nur aus den vorgegebenen Texten</t>
  </si>
  <si>
    <t>Textteile aufeinander bezogen und logisch nachvollziehbar</t>
  </si>
  <si>
    <t>Abwechslungsreicher Satzbau, keine wiederholenden Satzmuster</t>
  </si>
  <si>
    <t>angemessene Wortwahl</t>
  </si>
  <si>
    <t>Rechtschreibung / Umfang</t>
  </si>
  <si>
    <t>Abzug wegen Fehlern</t>
  </si>
  <si>
    <t>Abzug wg.weniger als 150 Worten im Textteil</t>
  </si>
  <si>
    <t>Sprachrichtigkeit</t>
  </si>
  <si>
    <t>grammatikalisch richtiger Satzbau</t>
  </si>
  <si>
    <t>richtiger Einsatz der Zeitformen des Verbs, korrekte Konjugation</t>
  </si>
  <si>
    <t>richtige Verwendung von Pronomen, Präpositionen, Artikeln</t>
  </si>
  <si>
    <t>Punktabzug für Rechtschreibung, Zeichensetzung</t>
  </si>
  <si>
    <t>Z</t>
  </si>
  <si>
    <t>Zeichensetzungsfehler (Kommata)</t>
  </si>
  <si>
    <t>R</t>
  </si>
  <si>
    <t>Rechtschreibungsfehler</t>
  </si>
  <si>
    <t>P</t>
  </si>
  <si>
    <t>Satzzeichen, Anführungszeichen, Punkt</t>
  </si>
  <si>
    <t>Summe Fehler in Rechtschreibung</t>
  </si>
  <si>
    <t>Worte gezählt</t>
  </si>
  <si>
    <t>Sätze (Worte wörtlich ageschrieben =Abzug)</t>
  </si>
  <si>
    <t>Wortanzahl effektiv</t>
  </si>
  <si>
    <t>Prozentwert</t>
  </si>
  <si>
    <t>Punktabzug nach Tabelle</t>
  </si>
  <si>
    <t>Grammatik</t>
  </si>
  <si>
    <t>G</t>
  </si>
  <si>
    <t>Grammatikfehler allgemein</t>
  </si>
  <si>
    <t>G: T</t>
  </si>
  <si>
    <t>Tempusfehler (Zeitform des Verbs)</t>
  </si>
  <si>
    <t>G: Sb</t>
  </si>
  <si>
    <t>Satzbaufehler (grammatisch falsch)</t>
  </si>
  <si>
    <t xml:space="preserve"> </t>
  </si>
  <si>
    <t>G:F</t>
  </si>
  <si>
    <t>Kasusfehler (Fall falsch – wem/wen?)</t>
  </si>
  <si>
    <t>Äußere Form</t>
  </si>
  <si>
    <t>F</t>
  </si>
  <si>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das Schriftbild: unleserlich ... 
</t>
    </r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den Rand: nicht eingehalten 
</t>
    </r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die (inhaltsbestimmten) Absätze: fehlender Absatz 
</t>
    </r>
    <r>
      <rPr>
        <sz val="10"/>
        <rFont val="Symbol"/>
        <family val="0"/>
      </rPr>
      <t xml:space="preserve">· </t>
    </r>
    <r>
      <rPr>
        <sz val="10"/>
        <rFont val="Arial"/>
        <family val="2"/>
      </rPr>
      <t xml:space="preserve">die Korrekturen: zwischen die Linien, "wilde" Streichungen, auf dem Rand; 
Empfehlung: Korrektur in Form von Fußnoten </t>
    </r>
  </si>
  <si>
    <t>Sprachlicher Ausdruck</t>
  </si>
  <si>
    <t>A</t>
  </si>
  <si>
    <t>Allgemeiner Ausdrucksfehler, z.B.: nicht ganz passend, unelegant, schwer verständlich, ...</t>
  </si>
  <si>
    <t>A:L</t>
  </si>
  <si>
    <t>Lexikalischer Fehler / Wortwahl</t>
  </si>
  <si>
    <t>A: Sb</t>
  </si>
  <si>
    <t>Satzbau: unklar, unschön, überladen ...</t>
  </si>
  <si>
    <t>A: Bz</t>
  </si>
  <si>
    <t>Beziehung: unklar, verwirrend</t>
  </si>
  <si>
    <t>A. WW</t>
  </si>
  <si>
    <t>Wortwahl / Wortwiederholungen</t>
  </si>
  <si>
    <t>I.</t>
  </si>
  <si>
    <t>Allgemeiner inhaltlicher Fehler, z.B.: sachlich falsch, nicht ganz angemessen, unwahrscheinlich, unlogisch</t>
  </si>
  <si>
    <t>I. Zs.</t>
  </si>
  <si>
    <t>Zusammenhang / Gedankenführung: falsch, unüberschaubar , ...</t>
  </si>
  <si>
    <t>I:Wdh</t>
  </si>
  <si>
    <r>
      <rPr>
        <sz val="10"/>
        <rFont val="Arial"/>
        <family val="2"/>
      </rPr>
      <t xml:space="preserve">Wiederholung: z.B. </t>
    </r>
    <r>
      <rPr>
        <b/>
        <sz val="10"/>
        <rFont val="Arial"/>
        <family val="2"/>
      </rPr>
      <t>D: Wdh</t>
    </r>
    <r>
      <rPr>
        <sz val="10"/>
        <rFont val="Arial"/>
        <family val="2"/>
      </rPr>
      <t>.: unnötige Wiederholung</t>
    </r>
  </si>
  <si>
    <t>Note:</t>
  </si>
  <si>
    <t>Text verfassen</t>
  </si>
  <si>
    <t>Kontrollfeld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</si>
</sst>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"/>
    <numFmt numFmtId="167" formatCode="0.00"/>
    <numFmt numFmtId="168" formatCode="0.00\ %"/>
    <numFmt numFmtId="169" formatCode="0%"/>
    <numFmt numFmtId="170" formatCode="@"/>
    <numFmt numFmtId="171" formatCode="0.0%"/>
  </numFmts>
  <fonts count="25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Ubuntu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Punkte"/>
      <family val="0"/>
    </font>
    <font>
      <b/>
      <sz val="15"/>
      <name val="Bangkok"/>
      <family val="2"/>
    </font>
    <font>
      <sz val="15"/>
      <name val="Arial"/>
      <family val="2"/>
    </font>
    <font>
      <sz val="14"/>
      <name val="Bangkok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Symbol"/>
      <family val="0"/>
    </font>
    <font>
      <sz val="12"/>
      <name val="Bangkok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5" fontId="0" fillId="2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5" fillId="3" borderId="2" xfId="0" applyFont="1" applyFill="1" applyBorder="1" applyAlignment="1" applyProtection="1">
      <alignment/>
      <protection locked="0"/>
    </xf>
    <xf numFmtId="164" fontId="5" fillId="3" borderId="2" xfId="0" applyFont="1" applyFill="1" applyBorder="1" applyAlignment="1" applyProtection="1">
      <alignment horizontal="left"/>
      <protection locked="0"/>
    </xf>
    <xf numFmtId="164" fontId="5" fillId="3" borderId="3" xfId="0" applyFont="1" applyFill="1" applyBorder="1" applyAlignment="1" applyProtection="1">
      <alignment/>
      <protection locked="0"/>
    </xf>
    <xf numFmtId="164" fontId="5" fillId="3" borderId="3" xfId="0" applyFont="1" applyFill="1" applyBorder="1" applyAlignment="1" applyProtection="1">
      <alignment horizontal="left"/>
      <protection locked="0"/>
    </xf>
    <xf numFmtId="164" fontId="4" fillId="3" borderId="4" xfId="0" applyFont="1" applyFill="1" applyBorder="1" applyAlignment="1" applyProtection="1">
      <alignment vertical="center"/>
      <protection locked="0"/>
    </xf>
    <xf numFmtId="164" fontId="4" fillId="3" borderId="4" xfId="0" applyFont="1" applyFill="1" applyBorder="1" applyAlignment="1" applyProtection="1">
      <alignment horizontal="left" vertical="center"/>
      <protection locked="0"/>
    </xf>
    <xf numFmtId="164" fontId="4" fillId="3" borderId="5" xfId="0" applyFont="1" applyFill="1" applyBorder="1" applyAlignment="1" applyProtection="1">
      <alignment horizontal="left"/>
      <protection locked="0"/>
    </xf>
    <xf numFmtId="164" fontId="2" fillId="3" borderId="5" xfId="0" applyFont="1" applyFill="1" applyBorder="1" applyAlignment="1" applyProtection="1">
      <alignment horizontal="left"/>
      <protection locked="0"/>
    </xf>
    <xf numFmtId="164" fontId="6" fillId="0" borderId="6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 applyProtection="1">
      <alignment/>
      <protection/>
    </xf>
    <xf numFmtId="164" fontId="0" fillId="2" borderId="7" xfId="0" applyFill="1" applyBorder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>
      <alignment horizontal="center"/>
    </xf>
    <xf numFmtId="164" fontId="11" fillId="4" borderId="1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11" fillId="5" borderId="0" xfId="0" applyNumberFormat="1" applyFont="1" applyFill="1" applyBorder="1" applyAlignment="1" applyProtection="1">
      <alignment horizontal="center"/>
      <protection/>
    </xf>
    <xf numFmtId="166" fontId="11" fillId="5" borderId="4" xfId="0" applyNumberFormat="1" applyFont="1" applyFill="1" applyBorder="1" applyAlignment="1" applyProtection="1">
      <alignment horizontal="center"/>
      <protection/>
    </xf>
    <xf numFmtId="164" fontId="7" fillId="5" borderId="4" xfId="0" applyNumberFormat="1" applyFont="1" applyFill="1" applyBorder="1" applyAlignment="1" applyProtection="1">
      <alignment horizontal="center"/>
      <protection/>
    </xf>
    <xf numFmtId="164" fontId="11" fillId="5" borderId="8" xfId="0" applyNumberFormat="1" applyFont="1" applyFill="1" applyBorder="1" applyAlignment="1" applyProtection="1">
      <alignment horizontal="center"/>
      <protection/>
    </xf>
    <xf numFmtId="167" fontId="11" fillId="5" borderId="4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Border="1" applyAlignment="1">
      <alignment horizontal="center"/>
    </xf>
    <xf numFmtId="166" fontId="7" fillId="0" borderId="9" xfId="0" applyNumberFormat="1" applyFont="1" applyBorder="1" applyAlignment="1" applyProtection="1">
      <alignment horizontal="center"/>
      <protection/>
    </xf>
    <xf numFmtId="166" fontId="12" fillId="0" borderId="9" xfId="0" applyNumberFormat="1" applyFont="1" applyBorder="1" applyAlignment="1" applyProtection="1">
      <alignment horizontal="center"/>
      <protection/>
    </xf>
    <xf numFmtId="169" fontId="12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 horizontal="center"/>
      <protection/>
    </xf>
    <xf numFmtId="167" fontId="12" fillId="0" borderId="1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/>
      <protection/>
    </xf>
    <xf numFmtId="169" fontId="12" fillId="0" borderId="4" xfId="0" applyNumberFormat="1" applyFont="1" applyBorder="1" applyAlignment="1" applyProtection="1">
      <alignment horizontal="center"/>
      <protection/>
    </xf>
    <xf numFmtId="164" fontId="12" fillId="0" borderId="4" xfId="0" applyFont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8" fontId="12" fillId="0" borderId="4" xfId="0" applyNumberFormat="1" applyFont="1" applyBorder="1" applyAlignment="1" applyProtection="1">
      <alignment horizontal="center"/>
      <protection/>
    </xf>
    <xf numFmtId="169" fontId="12" fillId="0" borderId="11" xfId="0" applyNumberFormat="1" applyFont="1" applyBorder="1" applyAlignment="1" applyProtection="1">
      <alignment horizontal="center"/>
      <protection/>
    </xf>
    <xf numFmtId="170" fontId="12" fillId="0" borderId="0" xfId="0" applyNumberFormat="1" applyFont="1" applyBorder="1" applyAlignment="1" applyProtection="1">
      <alignment horizontal="center"/>
      <protection/>
    </xf>
    <xf numFmtId="170" fontId="12" fillId="0" borderId="4" xfId="0" applyNumberFormat="1" applyFont="1" applyBorder="1" applyAlignment="1" applyProtection="1">
      <alignment horizontal="center"/>
      <protection/>
    </xf>
    <xf numFmtId="169" fontId="12" fillId="0" borderId="10" xfId="0" applyNumberFormat="1" applyFont="1" applyBorder="1" applyAlignment="1" applyProtection="1">
      <alignment horizontal="center"/>
      <protection/>
    </xf>
    <xf numFmtId="164" fontId="13" fillId="6" borderId="12" xfId="0" applyFont="1" applyFill="1" applyBorder="1" applyAlignment="1">
      <alignment horizontal="left" vertical="center"/>
    </xf>
    <xf numFmtId="164" fontId="14" fillId="6" borderId="13" xfId="0" applyFont="1" applyFill="1" applyBorder="1" applyAlignment="1">
      <alignment wrapText="1"/>
    </xf>
    <xf numFmtId="164" fontId="0" fillId="6" borderId="0" xfId="0" applyFill="1" applyBorder="1" applyAlignment="1">
      <alignment/>
    </xf>
    <xf numFmtId="164" fontId="15" fillId="6" borderId="14" xfId="0" applyFont="1" applyFill="1" applyBorder="1" applyAlignment="1">
      <alignment horizontal="left" vertical="center"/>
    </xf>
    <xf numFmtId="164" fontId="0" fillId="6" borderId="8" xfId="0" applyFill="1" applyBorder="1" applyAlignment="1">
      <alignment/>
    </xf>
    <xf numFmtId="164" fontId="16" fillId="7" borderId="15" xfId="0" applyFont="1" applyFill="1" applyBorder="1" applyAlignment="1">
      <alignment wrapText="1"/>
    </xf>
    <xf numFmtId="164" fontId="16" fillId="7" borderId="16" xfId="0" applyFont="1" applyFill="1" applyBorder="1" applyAlignment="1">
      <alignment horizontal="right" wrapText="1"/>
    </xf>
    <xf numFmtId="164" fontId="16" fillId="7" borderId="16" xfId="0" applyFont="1" applyFill="1" applyBorder="1" applyAlignment="1">
      <alignment horizontal="left"/>
    </xf>
    <xf numFmtId="164" fontId="16" fillId="7" borderId="0" xfId="0" applyFont="1" applyFill="1" applyBorder="1" applyAlignment="1">
      <alignment horizontal="left"/>
    </xf>
    <xf numFmtId="164" fontId="16" fillId="7" borderId="0" xfId="0" applyFont="1" applyFill="1" applyBorder="1" applyAlignment="1">
      <alignment horizontal="center"/>
    </xf>
    <xf numFmtId="164" fontId="17" fillId="7" borderId="17" xfId="0" applyFont="1" applyFill="1" applyBorder="1" applyAlignment="1">
      <alignment horizontal="right"/>
    </xf>
    <xf numFmtId="164" fontId="16" fillId="7" borderId="18" xfId="0" applyFont="1" applyFill="1" applyBorder="1" applyAlignment="1">
      <alignment horizontal="center"/>
    </xf>
    <xf numFmtId="164" fontId="16" fillId="7" borderId="19" xfId="0" applyFont="1" applyFill="1" applyBorder="1" applyAlignment="1">
      <alignment horizontal="center"/>
    </xf>
    <xf numFmtId="164" fontId="18" fillId="0" borderId="0" xfId="0" applyFont="1" applyFill="1" applyAlignment="1">
      <alignment/>
    </xf>
    <xf numFmtId="164" fontId="17" fillId="7" borderId="0" xfId="0" applyFont="1" applyFill="1" applyBorder="1" applyAlignment="1">
      <alignment horizontal="right"/>
    </xf>
    <xf numFmtId="164" fontId="17" fillId="7" borderId="1" xfId="0" applyFont="1" applyFill="1" applyBorder="1" applyAlignment="1">
      <alignment horizontal="left" vertical="center"/>
    </xf>
    <xf numFmtId="164" fontId="17" fillId="7" borderId="1" xfId="0" applyFont="1" applyFill="1" applyBorder="1" applyAlignment="1">
      <alignment horizontal="center"/>
    </xf>
    <xf numFmtId="164" fontId="19" fillId="7" borderId="1" xfId="0" applyFont="1" applyFill="1" applyBorder="1" applyAlignment="1">
      <alignment horizontal="center"/>
    </xf>
    <xf numFmtId="164" fontId="0" fillId="0" borderId="20" xfId="0" applyBorder="1" applyAlignment="1">
      <alignment horizontal="left" vertical="center"/>
    </xf>
    <xf numFmtId="164" fontId="0" fillId="3" borderId="8" xfId="0" applyFont="1" applyFill="1" applyBorder="1" applyAlignment="1" applyProtection="1">
      <alignment/>
      <protection locked="0"/>
    </xf>
    <xf numFmtId="164" fontId="0" fillId="0" borderId="0" xfId="0" applyAlignment="1">
      <alignment horizontal="center" wrapText="1"/>
    </xf>
    <xf numFmtId="164" fontId="0" fillId="3" borderId="8" xfId="0" applyFill="1" applyBorder="1" applyAlignment="1">
      <alignment horizontal="center"/>
    </xf>
    <xf numFmtId="164" fontId="16" fillId="7" borderId="17" xfId="0" applyFont="1" applyFill="1" applyBorder="1" applyAlignment="1">
      <alignment horizontal="center"/>
    </xf>
    <xf numFmtId="164" fontId="16" fillId="7" borderId="1" xfId="0" applyFont="1" applyFill="1" applyBorder="1" applyAlignment="1">
      <alignment horizontal="left"/>
    </xf>
    <xf numFmtId="164" fontId="16" fillId="7" borderId="1" xfId="0" applyFont="1" applyFill="1" applyBorder="1" applyAlignment="1">
      <alignment horizontal="center"/>
    </xf>
    <xf numFmtId="164" fontId="0" fillId="0" borderId="20" xfId="0" applyBorder="1" applyAlignment="1">
      <alignment/>
    </xf>
    <xf numFmtId="164" fontId="0" fillId="3" borderId="4" xfId="0" applyFill="1" applyBorder="1" applyAlignment="1" applyProtection="1">
      <alignment horizontal="left"/>
      <protection locked="0"/>
    </xf>
    <xf numFmtId="164" fontId="0" fillId="0" borderId="0" xfId="0" applyAlignment="1">
      <alignment horizontal="center"/>
    </xf>
    <xf numFmtId="164" fontId="20" fillId="0" borderId="20" xfId="0" applyFont="1" applyBorder="1" applyAlignment="1">
      <alignment horizontal="left" vertical="center"/>
    </xf>
    <xf numFmtId="164" fontId="0" fillId="3" borderId="4" xfId="0" applyFill="1" applyBorder="1" applyAlignment="1" applyProtection="1">
      <alignment/>
      <protection locked="0"/>
    </xf>
    <xf numFmtId="164" fontId="0" fillId="0" borderId="0" xfId="0" applyFill="1" applyBorder="1" applyAlignment="1">
      <alignment horizontal="center"/>
    </xf>
    <xf numFmtId="164" fontId="19" fillId="2" borderId="6" xfId="0" applyFont="1" applyFill="1" applyBorder="1" applyAlignment="1">
      <alignment horizontal="left" vertical="center"/>
    </xf>
    <xf numFmtId="164" fontId="19" fillId="4" borderId="16" xfId="0" applyFont="1" applyFill="1" applyBorder="1" applyAlignment="1">
      <alignment wrapText="1"/>
    </xf>
    <xf numFmtId="164" fontId="14" fillId="0" borderId="0" xfId="0" applyFont="1" applyAlignment="1">
      <alignment horizontal="center"/>
    </xf>
    <xf numFmtId="164" fontId="19" fillId="3" borderId="12" xfId="0" applyFont="1" applyFill="1" applyBorder="1" applyAlignment="1" applyProtection="1">
      <alignment horizontal="left" vertical="center"/>
      <protection locked="0"/>
    </xf>
    <xf numFmtId="164" fontId="0" fillId="3" borderId="21" xfId="0" applyFont="1" applyFill="1" applyBorder="1" applyAlignment="1" applyProtection="1">
      <alignment wrapText="1"/>
      <protection locked="0"/>
    </xf>
    <xf numFmtId="164" fontId="0" fillId="3" borderId="4" xfId="0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19" fillId="3" borderId="22" xfId="0" applyFont="1" applyFill="1" applyBorder="1" applyAlignment="1" applyProtection="1">
      <alignment horizontal="left" vertical="center"/>
      <protection locked="0"/>
    </xf>
    <xf numFmtId="164" fontId="0" fillId="3" borderId="20" xfId="0" applyFont="1" applyFill="1" applyBorder="1" applyAlignment="1" applyProtection="1">
      <alignment wrapText="1"/>
      <protection locked="0"/>
    </xf>
    <xf numFmtId="164" fontId="19" fillId="3" borderId="14" xfId="0" applyFont="1" applyFill="1" applyBorder="1" applyAlignment="1" applyProtection="1">
      <alignment horizontal="left" vertical="center"/>
      <protection locked="0"/>
    </xf>
    <xf numFmtId="164" fontId="0" fillId="3" borderId="23" xfId="0" applyFont="1" applyFill="1" applyBorder="1" applyAlignment="1" applyProtection="1">
      <alignment wrapText="1"/>
      <protection locked="0"/>
    </xf>
    <xf numFmtId="164" fontId="19" fillId="3" borderId="12" xfId="0" applyFont="1" applyFill="1" applyBorder="1" applyAlignment="1">
      <alignment horizontal="left" vertical="center"/>
    </xf>
    <xf numFmtId="164" fontId="19" fillId="7" borderId="17" xfId="0" applyFont="1" applyFill="1" applyBorder="1" applyAlignment="1">
      <alignment horizontal="left"/>
    </xf>
    <xf numFmtId="164" fontId="19" fillId="7" borderId="17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3" borderId="20" xfId="0" applyNumberFormat="1" applyFont="1" applyFill="1" applyBorder="1" applyAlignment="1" applyProtection="1">
      <alignment wrapText="1"/>
      <protection locked="0"/>
    </xf>
    <xf numFmtId="164" fontId="0" fillId="3" borderId="4" xfId="0" applyFont="1" applyFill="1" applyBorder="1" applyAlignment="1">
      <alignment horizontal="center"/>
    </xf>
    <xf numFmtId="164" fontId="19" fillId="3" borderId="22" xfId="0" applyFont="1" applyFill="1" applyBorder="1" applyAlignment="1">
      <alignment horizontal="left" vertical="center"/>
    </xf>
    <xf numFmtId="171" fontId="19" fillId="7" borderId="17" xfId="0" applyNumberFormat="1" applyFont="1" applyFill="1" applyBorder="1" applyAlignment="1">
      <alignment horizontal="center"/>
    </xf>
    <xf numFmtId="164" fontId="19" fillId="3" borderId="14" xfId="0" applyFont="1" applyFill="1" applyBorder="1" applyAlignment="1">
      <alignment horizontal="left" vertical="center"/>
    </xf>
    <xf numFmtId="164" fontId="19" fillId="2" borderId="4" xfId="0" applyFont="1" applyFill="1" applyBorder="1" applyAlignment="1">
      <alignment wrapText="1"/>
    </xf>
    <xf numFmtId="164" fontId="0" fillId="2" borderId="4" xfId="0" applyNumberFormat="1" applyFont="1" applyFill="1" applyBorder="1" applyAlignment="1">
      <alignment horizontal="center"/>
    </xf>
    <xf numFmtId="164" fontId="0" fillId="3" borderId="14" xfId="0" applyFont="1" applyFill="1" applyBorder="1" applyAlignment="1" applyProtection="1">
      <alignment horizontal="left" vertical="center"/>
      <protection locked="0"/>
    </xf>
    <xf numFmtId="164" fontId="19" fillId="2" borderId="7" xfId="0" applyFont="1" applyFill="1" applyBorder="1" applyAlignment="1">
      <alignment wrapText="1"/>
    </xf>
    <xf numFmtId="164" fontId="0" fillId="2" borderId="4" xfId="0" applyFont="1" applyFill="1" applyBorder="1" applyAlignment="1">
      <alignment horizontal="center"/>
    </xf>
    <xf numFmtId="164" fontId="21" fillId="3" borderId="21" xfId="0" applyFont="1" applyFill="1" applyBorder="1" applyAlignment="1" applyProtection="1">
      <alignment wrapText="1"/>
      <protection locked="0"/>
    </xf>
    <xf numFmtId="164" fontId="0" fillId="3" borderId="14" xfId="0" applyFill="1" applyBorder="1" applyAlignment="1" applyProtection="1">
      <alignment/>
      <protection locked="0"/>
    </xf>
    <xf numFmtId="164" fontId="0" fillId="3" borderId="23" xfId="0" applyFill="1" applyBorder="1" applyAlignment="1" applyProtection="1">
      <alignment/>
      <protection locked="0"/>
    </xf>
    <xf numFmtId="164" fontId="0" fillId="0" borderId="0" xfId="0" applyAlignment="1">
      <alignment horizontal="left" vertical="center"/>
    </xf>
    <xf numFmtId="164" fontId="0" fillId="0" borderId="0" xfId="0" applyAlignment="1">
      <alignment wrapText="1"/>
    </xf>
    <xf numFmtId="164" fontId="10" fillId="0" borderId="12" xfId="0" applyFont="1" applyBorder="1" applyAlignment="1">
      <alignment horizontal="left" vertical="center"/>
    </xf>
    <xf numFmtId="164" fontId="14" fillId="0" borderId="13" xfId="0" applyFont="1" applyBorder="1" applyAlignment="1">
      <alignment wrapText="1"/>
    </xf>
    <xf numFmtId="164" fontId="20" fillId="0" borderId="13" xfId="0" applyFont="1" applyBorder="1" applyAlignment="1">
      <alignment/>
    </xf>
    <xf numFmtId="164" fontId="17" fillId="0" borderId="13" xfId="0" applyFont="1" applyBorder="1" applyAlignment="1">
      <alignment horizontal="center"/>
    </xf>
    <xf numFmtId="164" fontId="20" fillId="0" borderId="21" xfId="0" applyFont="1" applyBorder="1" applyAlignment="1">
      <alignment horizontal="center"/>
    </xf>
    <xf numFmtId="164" fontId="22" fillId="0" borderId="14" xfId="0" applyFont="1" applyBorder="1" applyAlignment="1">
      <alignment horizontal="left" vertical="center"/>
    </xf>
    <xf numFmtId="164" fontId="0" fillId="0" borderId="8" xfId="0" applyBorder="1" applyAlignment="1">
      <alignment/>
    </xf>
    <xf numFmtId="164" fontId="17" fillId="0" borderId="6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64" fontId="19" fillId="7" borderId="12" xfId="0" applyFont="1" applyFill="1" applyBorder="1" applyAlignment="1">
      <alignment horizontal="center" wrapText="1"/>
    </xf>
    <xf numFmtId="164" fontId="16" fillId="7" borderId="13" xfId="0" applyFont="1" applyFill="1" applyBorder="1" applyAlignment="1">
      <alignment wrapText="1"/>
    </xf>
    <xf numFmtId="164" fontId="16" fillId="7" borderId="13" xfId="0" applyFont="1" applyFill="1" applyBorder="1" applyAlignment="1">
      <alignment horizontal="center"/>
    </xf>
    <xf numFmtId="164" fontId="16" fillId="7" borderId="21" xfId="0" applyFont="1" applyFill="1" applyBorder="1" applyAlignment="1">
      <alignment horizontal="center"/>
    </xf>
    <xf numFmtId="164" fontId="16" fillId="7" borderId="22" xfId="0" applyFont="1" applyFill="1" applyBorder="1" applyAlignment="1">
      <alignment horizontal="center"/>
    </xf>
    <xf numFmtId="164" fontId="17" fillId="7" borderId="0" xfId="0" applyFont="1" applyFill="1" applyBorder="1" applyAlignment="1">
      <alignment horizontal="right" wrapText="1"/>
    </xf>
    <xf numFmtId="164" fontId="16" fillId="7" borderId="20" xfId="0" applyFont="1" applyFill="1" applyBorder="1" applyAlignment="1">
      <alignment horizontal="center"/>
    </xf>
    <xf numFmtId="164" fontId="16" fillId="7" borderId="6" xfId="0" applyFont="1" applyFill="1" applyBorder="1" applyAlignment="1">
      <alignment horizontal="center"/>
    </xf>
    <xf numFmtId="164" fontId="2" fillId="7" borderId="1" xfId="0" applyFont="1" applyFill="1" applyBorder="1" applyAlignment="1">
      <alignment horizontal="left"/>
    </xf>
    <xf numFmtId="164" fontId="17" fillId="7" borderId="1" xfId="0" applyFont="1" applyFill="1" applyBorder="1" applyAlignment="1">
      <alignment horizontal="center" vertical="center"/>
    </xf>
    <xf numFmtId="164" fontId="17" fillId="7" borderId="7" xfId="0" applyFont="1" applyFill="1" applyBorder="1" applyAlignment="1">
      <alignment horizontal="center" vertical="center"/>
    </xf>
    <xf numFmtId="164" fontId="23" fillId="0" borderId="0" xfId="0" applyFont="1" applyAlignment="1">
      <alignment/>
    </xf>
    <xf numFmtId="164" fontId="0" fillId="0" borderId="22" xfId="0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20" fillId="3" borderId="4" xfId="0" applyFont="1" applyFill="1" applyBorder="1" applyAlignment="1" applyProtection="1">
      <alignment horizontal="center"/>
      <protection locked="0"/>
    </xf>
    <xf numFmtId="164" fontId="17" fillId="7" borderId="4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24" fillId="0" borderId="0" xfId="0" applyFont="1" applyFill="1" applyBorder="1" applyAlignment="1">
      <alignment horizontal="left" vertical="center"/>
    </xf>
    <xf numFmtId="164" fontId="20" fillId="0" borderId="0" xfId="0" applyFont="1" applyFill="1" applyBorder="1" applyAlignment="1">
      <alignment horizontal="left" vertical="center"/>
    </xf>
    <xf numFmtId="164" fontId="17" fillId="7" borderId="7" xfId="0" applyFont="1" applyFill="1" applyBorder="1" applyAlignment="1">
      <alignment horizontal="center"/>
    </xf>
    <xf numFmtId="164" fontId="17" fillId="7" borderId="4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6" fillId="7" borderId="24" xfId="0" applyFont="1" applyFill="1" applyBorder="1" applyAlignment="1">
      <alignment horizontal="center"/>
    </xf>
    <xf numFmtId="164" fontId="0" fillId="0" borderId="22" xfId="0" applyBorder="1" applyAlignment="1">
      <alignment/>
    </xf>
    <xf numFmtId="164" fontId="0" fillId="0" borderId="0" xfId="0" applyFont="1" applyAlignment="1">
      <alignment horizontal="left"/>
    </xf>
    <xf numFmtId="164" fontId="20" fillId="0" borderId="14" xfId="0" applyFont="1" applyBorder="1" applyAlignment="1">
      <alignment horizontal="left" vertical="center"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16" fillId="4" borderId="25" xfId="0" applyFont="1" applyFill="1" applyBorder="1" applyAlignment="1">
      <alignment wrapText="1"/>
    </xf>
    <xf numFmtId="164" fontId="16" fillId="4" borderId="16" xfId="0" applyFont="1" applyFill="1" applyBorder="1" applyAlignment="1">
      <alignment wrapText="1"/>
    </xf>
    <xf numFmtId="164" fontId="16" fillId="4" borderId="26" xfId="0" applyFont="1" applyFill="1" applyBorder="1" applyAlignment="1">
      <alignment wrapText="1"/>
    </xf>
    <xf numFmtId="164" fontId="14" fillId="0" borderId="20" xfId="0" applyFont="1" applyBorder="1" applyAlignment="1">
      <alignment horizontal="center"/>
    </xf>
    <xf numFmtId="164" fontId="19" fillId="0" borderId="12" xfId="0" applyFont="1" applyBorder="1" applyAlignment="1">
      <alignment horizontal="left"/>
    </xf>
    <xf numFmtId="164" fontId="0" fillId="0" borderId="13" xfId="0" applyFont="1" applyBorder="1" applyAlignment="1">
      <alignment wrapText="1"/>
    </xf>
    <xf numFmtId="164" fontId="0" fillId="0" borderId="20" xfId="0" applyBorder="1" applyAlignment="1">
      <alignment horizontal="center"/>
    </xf>
    <xf numFmtId="164" fontId="17" fillId="7" borderId="11" xfId="0" applyFont="1" applyFill="1" applyBorder="1" applyAlignment="1">
      <alignment horizontal="center"/>
    </xf>
    <xf numFmtId="169" fontId="17" fillId="7" borderId="11" xfId="0" applyNumberFormat="1" applyFont="1" applyFill="1" applyBorder="1" applyAlignment="1">
      <alignment horizontal="center"/>
    </xf>
    <xf numFmtId="164" fontId="16" fillId="2" borderId="4" xfId="0" applyFont="1" applyFill="1" applyBorder="1" applyAlignment="1">
      <alignment wrapText="1"/>
    </xf>
    <xf numFmtId="164" fontId="18" fillId="2" borderId="4" xfId="0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20" xfId="0" applyFont="1" applyBorder="1" applyAlignment="1">
      <alignment horizontal="center"/>
    </xf>
    <xf numFmtId="164" fontId="18" fillId="0" borderId="0" xfId="0" applyFont="1" applyAlignment="1">
      <alignment/>
    </xf>
    <xf numFmtId="164" fontId="19" fillId="0" borderId="22" xfId="0" applyFont="1" applyBorder="1" applyAlignment="1">
      <alignment horizontal="left" vertical="center"/>
    </xf>
    <xf numFmtId="164" fontId="0" fillId="0" borderId="20" xfId="0" applyFont="1" applyBorder="1" applyAlignment="1">
      <alignment wrapText="1"/>
    </xf>
    <xf numFmtId="164" fontId="0" fillId="0" borderId="22" xfId="0" applyFont="1" applyBorder="1" applyAlignment="1">
      <alignment horizontal="left" vertical="center"/>
    </xf>
    <xf numFmtId="164" fontId="0" fillId="0" borderId="0" xfId="0" applyFont="1" applyBorder="1" applyAlignment="1">
      <alignment wrapText="1"/>
    </xf>
    <xf numFmtId="164" fontId="16" fillId="2" borderId="6" xfId="0" applyFont="1" applyFill="1" applyBorder="1" applyAlignment="1">
      <alignment horizontal="left" vertical="center"/>
    </xf>
    <xf numFmtId="164" fontId="16" fillId="2" borderId="7" xfId="0" applyFont="1" applyFill="1" applyBorder="1" applyAlignment="1">
      <alignment wrapText="1"/>
    </xf>
    <xf numFmtId="164" fontId="21" fillId="0" borderId="2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14" xfId="0" applyBorder="1" applyAlignment="1">
      <alignment horizontal="left" vertical="center"/>
    </xf>
    <xf numFmtId="164" fontId="0" fillId="0" borderId="8" xfId="0" applyBorder="1" applyAlignment="1">
      <alignment wrapText="1"/>
    </xf>
    <xf numFmtId="164" fontId="0" fillId="0" borderId="8" xfId="0" applyBorder="1" applyAlignment="1">
      <alignment horizontal="center"/>
    </xf>
    <xf numFmtId="164" fontId="14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2CBF8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4C6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tenrieths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workbookViewId="0" topLeftCell="A1">
      <selection activeCell="A29" sqref="A29"/>
    </sheetView>
  </sheetViews>
  <sheetFormatPr defaultColWidth="10.28125" defaultRowHeight="12.75"/>
  <cols>
    <col min="1" max="1" width="184.8515625" style="0" customWidth="1"/>
    <col min="2" max="16384" width="11.421875" style="0" customWidth="1"/>
  </cols>
  <sheetData>
    <row r="1" ht="20.25">
      <c r="A1" s="1" t="s">
        <v>0</v>
      </c>
    </row>
    <row r="2" ht="12.75">
      <c r="A2" s="2"/>
    </row>
    <row r="3" ht="12.75">
      <c r="A3" t="s">
        <v>1</v>
      </c>
    </row>
    <row r="4" ht="12.75">
      <c r="A4" t="s">
        <v>2</v>
      </c>
    </row>
    <row r="5" ht="14.25">
      <c r="A5" s="3" t="s">
        <v>3</v>
      </c>
    </row>
    <row r="6" ht="14.25">
      <c r="A6" t="s">
        <v>4</v>
      </c>
    </row>
    <row r="8" ht="14.25">
      <c r="A8" t="s">
        <v>5</v>
      </c>
    </row>
    <row r="9" ht="14.25">
      <c r="A9" t="s">
        <v>6</v>
      </c>
    </row>
    <row r="11" ht="14.25">
      <c r="A11" t="s">
        <v>7</v>
      </c>
    </row>
    <row r="12" ht="14.25">
      <c r="A12" t="s">
        <v>8</v>
      </c>
    </row>
    <row r="14" ht="16.5">
      <c r="A14" s="4" t="s">
        <v>9</v>
      </c>
    </row>
    <row r="15" ht="12.75">
      <c r="A15" s="2"/>
    </row>
    <row r="16" ht="14.25">
      <c r="A16" t="s">
        <v>10</v>
      </c>
    </row>
    <row r="17" ht="14.25">
      <c r="A17" s="3" t="s">
        <v>11</v>
      </c>
    </row>
    <row r="18" ht="14.25">
      <c r="A18" t="s">
        <v>12</v>
      </c>
    </row>
    <row r="20" ht="12.75">
      <c r="A20" t="s">
        <v>13</v>
      </c>
    </row>
    <row r="21" ht="12.75">
      <c r="A21" t="s">
        <v>14</v>
      </c>
    </row>
    <row r="22" ht="14.25">
      <c r="A22" s="3" t="s">
        <v>15</v>
      </c>
    </row>
    <row r="24" ht="12.75">
      <c r="A24" t="s">
        <v>16</v>
      </c>
    </row>
    <row r="26" ht="12.75">
      <c r="A26" t="s">
        <v>17</v>
      </c>
    </row>
    <row r="27" ht="14.25">
      <c r="A27" s="5"/>
    </row>
    <row r="28" ht="14.25">
      <c r="A28" s="6"/>
    </row>
    <row r="29" ht="14.25">
      <c r="A29" s="6" t="s">
        <v>18</v>
      </c>
    </row>
    <row r="31" ht="12.75">
      <c r="A31" t="s">
        <v>19</v>
      </c>
    </row>
    <row r="32" ht="14.25">
      <c r="A32" s="7" t="s">
        <v>20</v>
      </c>
    </row>
    <row r="33" ht="12.75">
      <c r="A33" t="s">
        <v>21</v>
      </c>
    </row>
    <row r="34" ht="12.75">
      <c r="A34" s="8" t="s">
        <v>22</v>
      </c>
    </row>
    <row r="35" ht="12.75">
      <c r="A35" t="s">
        <v>23</v>
      </c>
    </row>
    <row r="36" ht="12.75">
      <c r="A36" t="s">
        <v>24</v>
      </c>
    </row>
  </sheetData>
  <sheetProtection selectLockedCells="1" selectUnlockedCells="1"/>
  <hyperlinks>
    <hyperlink ref="A32" r:id="rId1" display="https://www.autenrieths.d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3" sqref="B3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6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electLockedCells="1" selectUn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7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8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5" sqref="B5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9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10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11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12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13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3" sqref="B3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14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15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5" sqref="C5"/>
    </sheetView>
  </sheetViews>
  <sheetFormatPr defaultColWidth="10.28125" defaultRowHeight="12.75"/>
  <cols>
    <col min="1" max="1" width="4.28125" style="0" customWidth="1"/>
    <col min="2" max="2" width="23.00390625" style="0" customWidth="1"/>
    <col min="3" max="3" width="17.00390625" style="9" customWidth="1"/>
    <col min="4" max="16384" width="11.00390625" style="0" customWidth="1"/>
  </cols>
  <sheetData>
    <row r="1" spans="1:3" ht="16.5">
      <c r="A1" s="10"/>
      <c r="B1" s="11" t="s">
        <v>25</v>
      </c>
      <c r="C1" s="12" t="s">
        <v>26</v>
      </c>
    </row>
    <row r="2" spans="1:3" ht="21.75" customHeight="1">
      <c r="A2" s="13">
        <v>1</v>
      </c>
      <c r="B2" s="14" t="s">
        <v>27</v>
      </c>
      <c r="C2" s="15" t="s">
        <v>28</v>
      </c>
    </row>
    <row r="3" spans="1:3" ht="21.75" customHeight="1">
      <c r="A3" s="13">
        <v>2</v>
      </c>
      <c r="B3" s="16" t="s">
        <v>29</v>
      </c>
      <c r="C3" s="17" t="s">
        <v>30</v>
      </c>
    </row>
    <row r="4" spans="1:3" ht="21.75" customHeight="1">
      <c r="A4" s="13">
        <v>3</v>
      </c>
      <c r="B4" s="16" t="s">
        <v>31</v>
      </c>
      <c r="C4" s="17" t="s">
        <v>32</v>
      </c>
    </row>
    <row r="5" spans="1:3" ht="21.75" customHeight="1">
      <c r="A5" s="13">
        <v>4</v>
      </c>
      <c r="B5" s="16" t="s">
        <v>33</v>
      </c>
      <c r="C5" s="17" t="s">
        <v>34</v>
      </c>
    </row>
    <row r="6" spans="1:3" ht="21.75" customHeight="1">
      <c r="A6" s="13">
        <v>5</v>
      </c>
      <c r="B6" s="16" t="s">
        <v>35</v>
      </c>
      <c r="C6" s="17" t="s">
        <v>36</v>
      </c>
    </row>
    <row r="7" spans="1:3" ht="21.75" customHeight="1">
      <c r="A7" s="13">
        <v>6</v>
      </c>
      <c r="B7" s="16" t="s">
        <v>37</v>
      </c>
      <c r="C7" s="17" t="s">
        <v>38</v>
      </c>
    </row>
    <row r="8" spans="1:3" ht="21.75" customHeight="1">
      <c r="A8" s="13">
        <v>7</v>
      </c>
      <c r="B8" s="16" t="s">
        <v>39</v>
      </c>
      <c r="C8" s="17" t="s">
        <v>40</v>
      </c>
    </row>
    <row r="9" spans="1:3" ht="21.75" customHeight="1">
      <c r="A9" s="13">
        <v>8</v>
      </c>
      <c r="B9" s="16" t="s">
        <v>41</v>
      </c>
      <c r="C9" s="17" t="s">
        <v>42</v>
      </c>
    </row>
    <row r="10" spans="1:3" ht="21.75" customHeight="1">
      <c r="A10" s="13">
        <v>9</v>
      </c>
      <c r="B10" s="16" t="s">
        <v>43</v>
      </c>
      <c r="C10" s="17" t="s">
        <v>44</v>
      </c>
    </row>
    <row r="11" spans="1:3" ht="21.75" customHeight="1">
      <c r="A11" s="13">
        <v>10</v>
      </c>
      <c r="B11" s="16" t="s">
        <v>45</v>
      </c>
      <c r="C11" s="17" t="s">
        <v>46</v>
      </c>
    </row>
    <row r="12" spans="1:3" ht="21.75" customHeight="1">
      <c r="A12" s="13">
        <v>11</v>
      </c>
      <c r="B12" s="16" t="s">
        <v>47</v>
      </c>
      <c r="C12" s="17" t="s">
        <v>48</v>
      </c>
    </row>
    <row r="13" spans="1:3" ht="21.75" customHeight="1">
      <c r="A13" s="13">
        <v>12</v>
      </c>
      <c r="B13" s="16" t="s">
        <v>49</v>
      </c>
      <c r="C13" s="17" t="s">
        <v>50</v>
      </c>
    </row>
    <row r="14" spans="1:3" ht="21.75" customHeight="1">
      <c r="A14" s="13">
        <v>13</v>
      </c>
      <c r="B14" s="16" t="s">
        <v>51</v>
      </c>
      <c r="C14" s="17" t="s">
        <v>52</v>
      </c>
    </row>
    <row r="15" spans="1:3" ht="21.75" customHeight="1">
      <c r="A15" s="13">
        <v>14</v>
      </c>
      <c r="B15" s="16" t="s">
        <v>53</v>
      </c>
      <c r="C15" s="17" t="s">
        <v>54</v>
      </c>
    </row>
    <row r="16" spans="1:3" ht="21.75" customHeight="1">
      <c r="A16" s="13">
        <v>15</v>
      </c>
      <c r="B16" s="16" t="s">
        <v>55</v>
      </c>
      <c r="C16" s="17" t="s">
        <v>56</v>
      </c>
    </row>
    <row r="17" spans="1:3" ht="21.75" customHeight="1">
      <c r="A17" s="13">
        <v>16</v>
      </c>
      <c r="B17" s="16" t="s">
        <v>57</v>
      </c>
      <c r="C17" s="17" t="s">
        <v>58</v>
      </c>
    </row>
    <row r="18" spans="1:3" ht="21.75" customHeight="1">
      <c r="A18" s="13">
        <v>17</v>
      </c>
      <c r="B18" s="16" t="s">
        <v>59</v>
      </c>
      <c r="C18" s="17" t="s">
        <v>60</v>
      </c>
    </row>
    <row r="19" spans="1:3" ht="21.75" customHeight="1">
      <c r="A19" s="13">
        <v>18</v>
      </c>
      <c r="B19" s="16" t="s">
        <v>61</v>
      </c>
      <c r="C19" s="17" t="s">
        <v>54</v>
      </c>
    </row>
    <row r="20" spans="1:3" ht="21.75" customHeight="1">
      <c r="A20" s="13">
        <v>19</v>
      </c>
      <c r="B20" s="16" t="s">
        <v>62</v>
      </c>
      <c r="C20" s="17" t="s">
        <v>63</v>
      </c>
    </row>
    <row r="21" spans="1:3" ht="21.75" customHeight="1">
      <c r="A21" s="13">
        <v>20</v>
      </c>
      <c r="B21" s="18" t="s">
        <v>64</v>
      </c>
      <c r="C21" s="19" t="s">
        <v>65</v>
      </c>
    </row>
    <row r="22" spans="1:3" ht="21.75" customHeight="1">
      <c r="A22" s="13">
        <v>21</v>
      </c>
      <c r="B22" s="18" t="s">
        <v>66</v>
      </c>
      <c r="C22" s="19" t="s">
        <v>67</v>
      </c>
    </row>
    <row r="23" spans="1:3" ht="21.75" customHeight="1">
      <c r="A23" s="13">
        <v>22</v>
      </c>
      <c r="B23" s="18" t="s">
        <v>68</v>
      </c>
      <c r="C23" s="19" t="s">
        <v>69</v>
      </c>
    </row>
    <row r="24" spans="1:3" ht="21.75" customHeight="1">
      <c r="A24" s="13">
        <v>23</v>
      </c>
      <c r="B24" s="20" t="s">
        <v>70</v>
      </c>
      <c r="C24" s="20" t="s">
        <v>71</v>
      </c>
    </row>
    <row r="25" spans="1:3" ht="21.75" customHeight="1">
      <c r="A25" s="13">
        <v>24</v>
      </c>
      <c r="B25" s="20" t="s">
        <v>72</v>
      </c>
      <c r="C25" s="20" t="s">
        <v>73</v>
      </c>
    </row>
    <row r="26" spans="1:3" ht="21.75" customHeight="1">
      <c r="A26" s="13">
        <v>25</v>
      </c>
      <c r="B26" s="16" t="s">
        <v>74</v>
      </c>
      <c r="C26" s="17" t="s">
        <v>60</v>
      </c>
    </row>
    <row r="27" spans="1:3" ht="21.75" customHeight="1">
      <c r="A27" s="13">
        <v>26</v>
      </c>
      <c r="B27" s="16" t="s">
        <v>75</v>
      </c>
      <c r="C27" s="17" t="s">
        <v>76</v>
      </c>
    </row>
    <row r="28" spans="1:3" ht="21.75" customHeight="1">
      <c r="A28" s="13">
        <v>27</v>
      </c>
      <c r="B28" s="16" t="s">
        <v>77</v>
      </c>
      <c r="C28" s="17" t="s">
        <v>78</v>
      </c>
    </row>
    <row r="29" spans="1:3" ht="21.75" customHeight="1">
      <c r="A29" s="13">
        <v>28</v>
      </c>
      <c r="B29" s="16" t="s">
        <v>79</v>
      </c>
      <c r="C29" s="16" t="s">
        <v>80</v>
      </c>
    </row>
    <row r="30" spans="1:3" ht="21.75" customHeight="1">
      <c r="A30" s="13">
        <v>29</v>
      </c>
      <c r="B30" s="16" t="s">
        <v>81</v>
      </c>
      <c r="C30" s="16" t="s">
        <v>82</v>
      </c>
    </row>
    <row r="31" spans="1:3" ht="21.75" customHeight="1">
      <c r="A31" s="13">
        <v>30</v>
      </c>
      <c r="B31" s="16" t="s">
        <v>83</v>
      </c>
      <c r="C31" s="17" t="s">
        <v>63</v>
      </c>
    </row>
    <row r="32" spans="1:3" ht="23.25" customHeight="1">
      <c r="A32" s="13">
        <v>31</v>
      </c>
      <c r="B32" s="18" t="s">
        <v>84</v>
      </c>
      <c r="C32" s="19" t="s">
        <v>85</v>
      </c>
    </row>
    <row r="33" spans="1:3" ht="23.25" customHeight="1">
      <c r="A33" s="13">
        <v>32</v>
      </c>
      <c r="B33" s="21"/>
      <c r="C33" s="21"/>
    </row>
    <row r="34" spans="1:3" ht="23.25" customHeight="1">
      <c r="A34" s="13">
        <v>33</v>
      </c>
      <c r="B34" s="21"/>
      <c r="C34" s="21"/>
    </row>
  </sheetData>
  <sheetProtection sheet="1" select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16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17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18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19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10" sqref="B10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20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21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22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23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24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5" sqref="B5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25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H19" sqref="H19"/>
    </sheetView>
  </sheetViews>
  <sheetFormatPr defaultColWidth="10.28125" defaultRowHeight="12.75"/>
  <cols>
    <col min="1" max="11" width="11.421875" style="0" customWidth="1"/>
    <col min="12" max="12" width="16.00390625" style="0" customWidth="1"/>
    <col min="13" max="15" width="11.421875" style="0" customWidth="1"/>
    <col min="16" max="16" width="16.7109375" style="0" customWidth="1"/>
    <col min="17" max="16384" width="11.421875" style="0" customWidth="1"/>
  </cols>
  <sheetData>
    <row r="1" spans="1:14" ht="26.25">
      <c r="A1" s="22" t="s">
        <v>86</v>
      </c>
      <c r="B1" s="22"/>
      <c r="C1" s="22"/>
      <c r="D1" s="22"/>
      <c r="E1" s="22"/>
      <c r="F1" s="22"/>
      <c r="J1" s="22" t="s">
        <v>87</v>
      </c>
      <c r="K1" s="22"/>
      <c r="L1" s="22"/>
      <c r="M1" s="22"/>
      <c r="N1" s="22"/>
    </row>
    <row r="2" spans="1:13" ht="18.75">
      <c r="A2" s="23" t="s">
        <v>88</v>
      </c>
      <c r="B2" s="23"/>
      <c r="C2" s="23"/>
      <c r="D2" s="23"/>
      <c r="E2" s="23"/>
      <c r="F2" s="23"/>
      <c r="J2" t="s">
        <v>89</v>
      </c>
      <c r="L2" s="24"/>
      <c r="M2" s="25"/>
    </row>
    <row r="3" spans="1:14" ht="21.75" customHeight="1">
      <c r="A3" s="23"/>
      <c r="B3" s="23"/>
      <c r="C3" s="23"/>
      <c r="D3" s="23"/>
      <c r="E3" s="23"/>
      <c r="F3" s="26" t="s">
        <v>90</v>
      </c>
      <c r="G3" s="27">
        <f>'Kriterienkatalog+Punkte'!E3</f>
        <v>40</v>
      </c>
      <c r="J3" s="23"/>
      <c r="K3" s="23"/>
      <c r="L3" s="28"/>
      <c r="M3" s="29"/>
      <c r="N3" s="23"/>
    </row>
    <row r="4" spans="1:13" ht="16.5">
      <c r="A4" s="30" t="s">
        <v>91</v>
      </c>
      <c r="B4" s="30"/>
      <c r="C4" s="30"/>
      <c r="D4" s="30"/>
      <c r="E4" s="30" t="s">
        <v>92</v>
      </c>
      <c r="F4" s="23"/>
      <c r="J4" s="30"/>
      <c r="K4" s="30"/>
      <c r="L4" s="31"/>
      <c r="M4" s="32"/>
    </row>
    <row r="5" spans="1:13" ht="14.25">
      <c r="A5" s="33" t="s">
        <v>93</v>
      </c>
      <c r="B5" s="34" t="s">
        <v>94</v>
      </c>
      <c r="C5" s="35"/>
      <c r="D5" s="36" t="s">
        <v>95</v>
      </c>
      <c r="E5" s="37" t="s">
        <v>96</v>
      </c>
      <c r="F5" s="38"/>
      <c r="J5" s="35"/>
      <c r="K5" s="36" t="s">
        <v>97</v>
      </c>
      <c r="L5" s="39"/>
      <c r="M5" s="40"/>
    </row>
    <row r="6" spans="1:13" ht="14.25">
      <c r="A6" s="41">
        <f aca="true" t="shared" si="0" ref="A6:A106">$G$3-_XLL.VRUNDEN($G$3*C6,0.5)</f>
        <v>40</v>
      </c>
      <c r="B6" s="42">
        <f aca="true" t="shared" si="1" ref="B6:B106">_XLL.VRUNDEN($G$3*C6,0.5)</f>
        <v>0</v>
      </c>
      <c r="C6" s="43">
        <v>0</v>
      </c>
      <c r="D6" s="44">
        <v>6</v>
      </c>
      <c r="E6" s="45">
        <f aca="true" t="shared" si="2" ref="E6:E106">6-(ROW()-6)*0.05</f>
        <v>6</v>
      </c>
      <c r="F6" s="46"/>
      <c r="J6" s="47">
        <v>0</v>
      </c>
      <c r="K6" s="48">
        <v>0</v>
      </c>
      <c r="L6" s="49"/>
      <c r="M6" s="50"/>
    </row>
    <row r="7" spans="1:13" ht="14.25">
      <c r="A7" s="41">
        <f t="shared" si="0"/>
        <v>39.5</v>
      </c>
      <c r="B7" s="42">
        <f t="shared" si="1"/>
        <v>0.5</v>
      </c>
      <c r="C7" s="43">
        <v>0.01</v>
      </c>
      <c r="D7" s="44">
        <v>6</v>
      </c>
      <c r="E7" s="45">
        <f t="shared" si="2"/>
        <v>5.95</v>
      </c>
      <c r="F7" s="46"/>
      <c r="J7" s="51">
        <v>0.01</v>
      </c>
      <c r="K7" s="48">
        <v>0</v>
      </c>
      <c r="L7" s="49"/>
      <c r="M7" s="50"/>
    </row>
    <row r="8" spans="1:12" ht="14.25">
      <c r="A8" s="41">
        <f t="shared" si="0"/>
        <v>39</v>
      </c>
      <c r="B8" s="42">
        <f t="shared" si="1"/>
        <v>1</v>
      </c>
      <c r="C8" s="52">
        <v>0.02</v>
      </c>
      <c r="D8" s="44">
        <v>6</v>
      </c>
      <c r="E8" s="45">
        <f t="shared" si="2"/>
        <v>5.9</v>
      </c>
      <c r="F8" s="46"/>
      <c r="J8" s="47">
        <v>0.02</v>
      </c>
      <c r="K8" s="48">
        <v>0.5</v>
      </c>
      <c r="L8" s="46"/>
    </row>
    <row r="9" spans="1:12" ht="14.25">
      <c r="A9" s="41">
        <f t="shared" si="0"/>
        <v>39</v>
      </c>
      <c r="B9" s="42">
        <f t="shared" si="1"/>
        <v>1</v>
      </c>
      <c r="C9" s="52">
        <v>0.03</v>
      </c>
      <c r="D9" s="53" t="s">
        <v>98</v>
      </c>
      <c r="E9" s="45">
        <f t="shared" si="2"/>
        <v>5.85</v>
      </c>
      <c r="F9" s="46"/>
      <c r="J9" s="47">
        <v>0.03</v>
      </c>
      <c r="K9" s="54" t="s">
        <v>99</v>
      </c>
      <c r="L9" s="46"/>
    </row>
    <row r="10" spans="1:12" ht="14.25">
      <c r="A10" s="41">
        <f t="shared" si="0"/>
        <v>38.5</v>
      </c>
      <c r="B10" s="42">
        <f t="shared" si="1"/>
        <v>1.5</v>
      </c>
      <c r="C10" s="52">
        <v>0.04</v>
      </c>
      <c r="D10" s="53" t="s">
        <v>98</v>
      </c>
      <c r="E10" s="45">
        <f t="shared" si="2"/>
        <v>5.8</v>
      </c>
      <c r="F10" s="46"/>
      <c r="J10" s="47">
        <v>0.04</v>
      </c>
      <c r="K10" s="48">
        <v>1.5</v>
      </c>
      <c r="L10" s="46"/>
    </row>
    <row r="11" spans="1:12" ht="14.25">
      <c r="A11" s="41">
        <f t="shared" si="0"/>
        <v>38</v>
      </c>
      <c r="B11" s="42">
        <f t="shared" si="1"/>
        <v>2</v>
      </c>
      <c r="C11" s="52">
        <v>0.05</v>
      </c>
      <c r="D11" s="53" t="s">
        <v>98</v>
      </c>
      <c r="E11" s="45">
        <f t="shared" si="2"/>
        <v>5.75</v>
      </c>
      <c r="F11" s="46"/>
      <c r="J11" s="47">
        <v>0.05</v>
      </c>
      <c r="K11" s="54" t="s">
        <v>100</v>
      </c>
      <c r="L11" s="46"/>
    </row>
    <row r="12" spans="1:12" ht="14.25">
      <c r="A12" s="41">
        <f t="shared" si="0"/>
        <v>37.5</v>
      </c>
      <c r="B12" s="42">
        <f t="shared" si="1"/>
        <v>2.5</v>
      </c>
      <c r="C12" s="52">
        <v>0.06</v>
      </c>
      <c r="D12" s="53" t="s">
        <v>98</v>
      </c>
      <c r="E12" s="45">
        <f t="shared" si="2"/>
        <v>5.7</v>
      </c>
      <c r="F12" s="46"/>
      <c r="J12" s="47">
        <v>0.06</v>
      </c>
      <c r="K12" s="48">
        <v>2.5</v>
      </c>
      <c r="L12" s="46"/>
    </row>
    <row r="13" spans="1:12" ht="14.25">
      <c r="A13" s="41">
        <f t="shared" si="0"/>
        <v>37</v>
      </c>
      <c r="B13" s="42">
        <f t="shared" si="1"/>
        <v>3</v>
      </c>
      <c r="C13" s="52">
        <v>0.07</v>
      </c>
      <c r="D13" s="53" t="s">
        <v>98</v>
      </c>
      <c r="E13" s="45">
        <f t="shared" si="2"/>
        <v>5.65</v>
      </c>
      <c r="F13" s="46"/>
      <c r="J13" s="47">
        <v>0.07</v>
      </c>
      <c r="K13" s="54" t="s">
        <v>101</v>
      </c>
      <c r="L13" s="46"/>
    </row>
    <row r="14" spans="1:12" ht="14.25">
      <c r="A14" s="41">
        <f t="shared" si="0"/>
        <v>37</v>
      </c>
      <c r="B14" s="42">
        <f t="shared" si="1"/>
        <v>3</v>
      </c>
      <c r="C14" s="52">
        <v>0.08</v>
      </c>
      <c r="D14" s="53" t="s">
        <v>102</v>
      </c>
      <c r="E14" s="45">
        <f t="shared" si="2"/>
        <v>5.6</v>
      </c>
      <c r="F14" s="46"/>
      <c r="J14" s="47">
        <v>0.08</v>
      </c>
      <c r="K14" s="48">
        <v>3.5</v>
      </c>
      <c r="L14" s="46"/>
    </row>
    <row r="15" spans="1:12" ht="14.25">
      <c r="A15" s="41">
        <f t="shared" si="0"/>
        <v>36.5</v>
      </c>
      <c r="B15" s="42">
        <f t="shared" si="1"/>
        <v>3.5</v>
      </c>
      <c r="C15" s="52">
        <v>0.09</v>
      </c>
      <c r="D15" s="53" t="s">
        <v>102</v>
      </c>
      <c r="E15" s="45">
        <f t="shared" si="2"/>
        <v>5.55</v>
      </c>
      <c r="F15" s="46"/>
      <c r="J15" s="47">
        <v>0.09</v>
      </c>
      <c r="K15" s="54" t="s">
        <v>103</v>
      </c>
      <c r="L15" s="46"/>
    </row>
    <row r="16" spans="1:12" ht="14.25">
      <c r="A16" s="41">
        <f t="shared" si="0"/>
        <v>36</v>
      </c>
      <c r="B16" s="42">
        <f t="shared" si="1"/>
        <v>4</v>
      </c>
      <c r="C16" s="52">
        <v>0.1</v>
      </c>
      <c r="D16" s="53" t="s">
        <v>102</v>
      </c>
      <c r="E16" s="45">
        <f t="shared" si="2"/>
        <v>5.5</v>
      </c>
      <c r="F16" s="46"/>
      <c r="J16" s="47">
        <v>0.1</v>
      </c>
      <c r="K16" s="48">
        <v>4.5</v>
      </c>
      <c r="L16" s="46"/>
    </row>
    <row r="17" spans="1:12" ht="14.25">
      <c r="A17" s="41">
        <f t="shared" si="0"/>
        <v>35.5</v>
      </c>
      <c r="B17" s="42">
        <f t="shared" si="1"/>
        <v>4.5</v>
      </c>
      <c r="C17" s="52">
        <v>0.11</v>
      </c>
      <c r="D17" s="53" t="s">
        <v>102</v>
      </c>
      <c r="E17" s="45">
        <f t="shared" si="2"/>
        <v>5.45</v>
      </c>
      <c r="F17" s="46"/>
      <c r="J17" s="47">
        <v>0.11</v>
      </c>
      <c r="K17" s="54" t="s">
        <v>104</v>
      </c>
      <c r="L17" s="46"/>
    </row>
    <row r="18" spans="1:12" ht="14.25">
      <c r="A18" s="41">
        <f t="shared" si="0"/>
        <v>35</v>
      </c>
      <c r="B18" s="42">
        <f t="shared" si="1"/>
        <v>5</v>
      </c>
      <c r="C18" s="52">
        <v>0.12</v>
      </c>
      <c r="D18" s="53" t="s">
        <v>102</v>
      </c>
      <c r="E18" s="45">
        <f t="shared" si="2"/>
        <v>5.4</v>
      </c>
      <c r="F18" s="46"/>
      <c r="J18" s="47">
        <v>0.12</v>
      </c>
      <c r="K18" s="48">
        <v>5.5</v>
      </c>
      <c r="L18" s="46"/>
    </row>
    <row r="19" spans="1:12" ht="14.25">
      <c r="A19" s="41">
        <f t="shared" si="0"/>
        <v>35</v>
      </c>
      <c r="B19" s="42">
        <f t="shared" si="1"/>
        <v>5</v>
      </c>
      <c r="C19" s="52">
        <v>0.13</v>
      </c>
      <c r="D19" s="53" t="s">
        <v>105</v>
      </c>
      <c r="E19" s="45">
        <f t="shared" si="2"/>
        <v>5.35</v>
      </c>
      <c r="F19" s="46"/>
      <c r="J19" s="47">
        <v>0.13</v>
      </c>
      <c r="K19" s="54" t="s">
        <v>106</v>
      </c>
      <c r="L19" s="46"/>
    </row>
    <row r="20" spans="1:12" ht="14.25">
      <c r="A20" s="41">
        <f t="shared" si="0"/>
        <v>34.5</v>
      </c>
      <c r="B20" s="42">
        <f t="shared" si="1"/>
        <v>5.5</v>
      </c>
      <c r="C20" s="52">
        <v>0.14</v>
      </c>
      <c r="D20" s="53" t="s">
        <v>105</v>
      </c>
      <c r="E20" s="45">
        <f t="shared" si="2"/>
        <v>5.3</v>
      </c>
      <c r="F20" s="46"/>
      <c r="J20" s="46"/>
      <c r="K20" s="46"/>
      <c r="L20" s="46"/>
    </row>
    <row r="21" spans="1:12" ht="14.25">
      <c r="A21" s="41">
        <f t="shared" si="0"/>
        <v>34</v>
      </c>
      <c r="B21" s="42">
        <f t="shared" si="1"/>
        <v>6</v>
      </c>
      <c r="C21" s="52">
        <v>0.15</v>
      </c>
      <c r="D21" s="53" t="s">
        <v>105</v>
      </c>
      <c r="E21" s="45">
        <f t="shared" si="2"/>
        <v>5.25</v>
      </c>
      <c r="F21" s="46"/>
      <c r="J21" s="46"/>
      <c r="K21" s="46"/>
      <c r="L21" s="46"/>
    </row>
    <row r="22" spans="1:12" ht="14.25">
      <c r="A22" s="41">
        <f t="shared" si="0"/>
        <v>33.5</v>
      </c>
      <c r="B22" s="42">
        <f t="shared" si="1"/>
        <v>6.5</v>
      </c>
      <c r="C22" s="52">
        <v>0.16</v>
      </c>
      <c r="D22" s="53" t="s">
        <v>105</v>
      </c>
      <c r="E22" s="45">
        <f t="shared" si="2"/>
        <v>5.2</v>
      </c>
      <c r="F22" s="46"/>
      <c r="J22" s="46"/>
      <c r="K22" s="46"/>
      <c r="L22" s="46"/>
    </row>
    <row r="23" spans="1:12" ht="14.25">
      <c r="A23" s="41">
        <f t="shared" si="0"/>
        <v>33</v>
      </c>
      <c r="B23" s="42">
        <f t="shared" si="1"/>
        <v>7</v>
      </c>
      <c r="C23" s="52">
        <v>0.17</v>
      </c>
      <c r="D23" s="53" t="s">
        <v>105</v>
      </c>
      <c r="E23" s="45">
        <f t="shared" si="2"/>
        <v>5.15</v>
      </c>
      <c r="F23" s="46"/>
      <c r="J23" s="46"/>
      <c r="K23" s="46"/>
      <c r="L23" s="46"/>
    </row>
    <row r="24" spans="1:12" ht="14.25">
      <c r="A24" s="41">
        <f t="shared" si="0"/>
        <v>33</v>
      </c>
      <c r="B24" s="42">
        <f t="shared" si="1"/>
        <v>7</v>
      </c>
      <c r="C24" s="52">
        <v>0.18</v>
      </c>
      <c r="D24" s="44">
        <v>5</v>
      </c>
      <c r="E24" s="45">
        <f t="shared" si="2"/>
        <v>5.1</v>
      </c>
      <c r="F24" s="46"/>
      <c r="J24" s="46"/>
      <c r="K24" s="46"/>
      <c r="L24" s="46"/>
    </row>
    <row r="25" spans="1:12" ht="14.25">
      <c r="A25" s="41">
        <f t="shared" si="0"/>
        <v>32.5</v>
      </c>
      <c r="B25" s="42">
        <f t="shared" si="1"/>
        <v>7.5</v>
      </c>
      <c r="C25" s="52">
        <v>0.19</v>
      </c>
      <c r="D25" s="44">
        <v>5</v>
      </c>
      <c r="E25" s="45">
        <f t="shared" si="2"/>
        <v>5.05</v>
      </c>
      <c r="F25" s="46"/>
      <c r="J25" s="46"/>
      <c r="K25" s="46"/>
      <c r="L25" s="46"/>
    </row>
    <row r="26" spans="1:12" ht="14.25">
      <c r="A26" s="41">
        <f t="shared" si="0"/>
        <v>32</v>
      </c>
      <c r="B26" s="42">
        <f t="shared" si="1"/>
        <v>8</v>
      </c>
      <c r="C26" s="52">
        <v>0.2</v>
      </c>
      <c r="D26" s="44">
        <v>5</v>
      </c>
      <c r="E26" s="45">
        <f t="shared" si="2"/>
        <v>5</v>
      </c>
      <c r="F26" s="46"/>
      <c r="J26" s="46"/>
      <c r="K26" s="46"/>
      <c r="L26" s="46"/>
    </row>
    <row r="27" spans="1:12" ht="14.25">
      <c r="A27" s="41">
        <f t="shared" si="0"/>
        <v>31.5</v>
      </c>
      <c r="B27" s="42">
        <f t="shared" si="1"/>
        <v>8.5</v>
      </c>
      <c r="C27" s="52">
        <v>0.21</v>
      </c>
      <c r="D27" s="44">
        <v>5</v>
      </c>
      <c r="E27" s="45">
        <f t="shared" si="2"/>
        <v>4.95</v>
      </c>
      <c r="F27" s="46"/>
      <c r="J27" s="46"/>
      <c r="K27" s="46"/>
      <c r="L27" s="46"/>
    </row>
    <row r="28" spans="1:12" ht="14.25">
      <c r="A28" s="41">
        <f t="shared" si="0"/>
        <v>31</v>
      </c>
      <c r="B28" s="42">
        <f t="shared" si="1"/>
        <v>9</v>
      </c>
      <c r="C28" s="52">
        <v>0.22</v>
      </c>
      <c r="D28" s="44">
        <v>5</v>
      </c>
      <c r="E28" s="45">
        <f t="shared" si="2"/>
        <v>4.9</v>
      </c>
      <c r="F28" s="46"/>
      <c r="J28" s="46"/>
      <c r="K28" s="46"/>
      <c r="L28" s="46"/>
    </row>
    <row r="29" spans="1:12" ht="14.25">
      <c r="A29" s="41">
        <f t="shared" si="0"/>
        <v>31</v>
      </c>
      <c r="B29" s="42">
        <f t="shared" si="1"/>
        <v>9</v>
      </c>
      <c r="C29" s="52">
        <v>0.23</v>
      </c>
      <c r="D29" s="53" t="s">
        <v>107</v>
      </c>
      <c r="E29" s="45">
        <f t="shared" si="2"/>
        <v>4.85</v>
      </c>
      <c r="F29" s="46"/>
      <c r="J29" s="46"/>
      <c r="K29" s="46"/>
      <c r="L29" s="46"/>
    </row>
    <row r="30" spans="1:12" ht="14.25">
      <c r="A30" s="41">
        <f t="shared" si="0"/>
        <v>30.5</v>
      </c>
      <c r="B30" s="42">
        <f t="shared" si="1"/>
        <v>9.5</v>
      </c>
      <c r="C30" s="52">
        <v>0.24</v>
      </c>
      <c r="D30" s="53" t="s">
        <v>107</v>
      </c>
      <c r="E30" s="45">
        <f t="shared" si="2"/>
        <v>4.8</v>
      </c>
      <c r="F30" s="46"/>
      <c r="J30" s="46"/>
      <c r="K30" s="46"/>
      <c r="L30" s="46"/>
    </row>
    <row r="31" spans="1:12" ht="14.25">
      <c r="A31" s="41">
        <f t="shared" si="0"/>
        <v>30</v>
      </c>
      <c r="B31" s="42">
        <f t="shared" si="1"/>
        <v>10</v>
      </c>
      <c r="C31" s="52">
        <v>0.25</v>
      </c>
      <c r="D31" s="53" t="s">
        <v>107</v>
      </c>
      <c r="E31" s="45">
        <f t="shared" si="2"/>
        <v>4.75</v>
      </c>
      <c r="F31" s="46"/>
      <c r="J31" s="46"/>
      <c r="K31" s="46"/>
      <c r="L31" s="46"/>
    </row>
    <row r="32" spans="1:12" ht="14.25">
      <c r="A32" s="41">
        <f t="shared" si="0"/>
        <v>29.5</v>
      </c>
      <c r="B32" s="42">
        <f t="shared" si="1"/>
        <v>10.5</v>
      </c>
      <c r="C32" s="52">
        <v>0.26</v>
      </c>
      <c r="D32" s="53" t="s">
        <v>107</v>
      </c>
      <c r="E32" s="45">
        <f t="shared" si="2"/>
        <v>4.7</v>
      </c>
      <c r="F32" s="46"/>
      <c r="J32" s="46"/>
      <c r="K32" s="46"/>
      <c r="L32" s="46"/>
    </row>
    <row r="33" spans="1:12" ht="14.25">
      <c r="A33" s="41">
        <f t="shared" si="0"/>
        <v>29</v>
      </c>
      <c r="B33" s="42">
        <f t="shared" si="1"/>
        <v>11</v>
      </c>
      <c r="C33" s="52">
        <v>0.27</v>
      </c>
      <c r="D33" s="53" t="s">
        <v>107</v>
      </c>
      <c r="E33" s="45">
        <f t="shared" si="2"/>
        <v>4.65</v>
      </c>
      <c r="F33" s="46"/>
      <c r="J33" s="46"/>
      <c r="K33" s="46"/>
      <c r="L33" s="46"/>
    </row>
    <row r="34" spans="1:12" ht="14.25">
      <c r="A34" s="41">
        <f t="shared" si="0"/>
        <v>29</v>
      </c>
      <c r="B34" s="42">
        <f t="shared" si="1"/>
        <v>11</v>
      </c>
      <c r="C34" s="52">
        <v>0.28</v>
      </c>
      <c r="D34" s="53" t="s">
        <v>108</v>
      </c>
      <c r="E34" s="45">
        <f t="shared" si="2"/>
        <v>4.6</v>
      </c>
      <c r="F34" s="46"/>
      <c r="J34" s="46"/>
      <c r="K34" s="46"/>
      <c r="L34" s="46"/>
    </row>
    <row r="35" spans="1:12" ht="14.25">
      <c r="A35" s="41">
        <f t="shared" si="0"/>
        <v>28.5</v>
      </c>
      <c r="B35" s="42">
        <f t="shared" si="1"/>
        <v>11.5</v>
      </c>
      <c r="C35" s="52">
        <v>0.29</v>
      </c>
      <c r="D35" s="53" t="s">
        <v>108</v>
      </c>
      <c r="E35" s="45">
        <f t="shared" si="2"/>
        <v>4.55</v>
      </c>
      <c r="F35" s="46"/>
      <c r="J35" s="46"/>
      <c r="K35" s="46"/>
      <c r="L35" s="46"/>
    </row>
    <row r="36" spans="1:12" ht="14.25">
      <c r="A36" s="41">
        <f t="shared" si="0"/>
        <v>28</v>
      </c>
      <c r="B36" s="42">
        <f t="shared" si="1"/>
        <v>12</v>
      </c>
      <c r="C36" s="52">
        <v>0.30000000000000004</v>
      </c>
      <c r="D36" s="53" t="s">
        <v>108</v>
      </c>
      <c r="E36" s="45">
        <f t="shared" si="2"/>
        <v>4.5</v>
      </c>
      <c r="F36" s="46"/>
      <c r="J36" s="46"/>
      <c r="K36" s="46"/>
      <c r="L36" s="46"/>
    </row>
    <row r="37" spans="1:12" ht="14.25">
      <c r="A37" s="41">
        <f t="shared" si="0"/>
        <v>27.5</v>
      </c>
      <c r="B37" s="42">
        <f t="shared" si="1"/>
        <v>12.5</v>
      </c>
      <c r="C37" s="52">
        <v>0.31</v>
      </c>
      <c r="D37" s="53" t="s">
        <v>108</v>
      </c>
      <c r="E37" s="45">
        <f t="shared" si="2"/>
        <v>4.45</v>
      </c>
      <c r="F37" s="46"/>
      <c r="J37" s="46"/>
      <c r="K37" s="46"/>
      <c r="L37" s="46"/>
    </row>
    <row r="38" spans="1:12" ht="14.25">
      <c r="A38" s="41">
        <f t="shared" si="0"/>
        <v>27</v>
      </c>
      <c r="B38" s="42">
        <f t="shared" si="1"/>
        <v>13</v>
      </c>
      <c r="C38" s="52">
        <v>0.32</v>
      </c>
      <c r="D38" s="53" t="s">
        <v>108</v>
      </c>
      <c r="E38" s="45">
        <f t="shared" si="2"/>
        <v>4.4</v>
      </c>
      <c r="F38" s="46"/>
      <c r="J38" s="46"/>
      <c r="K38" s="46"/>
      <c r="L38" s="46"/>
    </row>
    <row r="39" spans="1:12" ht="14.25">
      <c r="A39" s="41">
        <f t="shared" si="0"/>
        <v>27</v>
      </c>
      <c r="B39" s="42">
        <f t="shared" si="1"/>
        <v>13</v>
      </c>
      <c r="C39" s="52">
        <v>0.33</v>
      </c>
      <c r="D39" s="53" t="s">
        <v>109</v>
      </c>
      <c r="E39" s="45">
        <f t="shared" si="2"/>
        <v>4.35</v>
      </c>
      <c r="F39" s="46"/>
      <c r="J39" s="46"/>
      <c r="K39" s="46"/>
      <c r="L39" s="46"/>
    </row>
    <row r="40" spans="1:12" ht="14.25">
      <c r="A40" s="41">
        <f t="shared" si="0"/>
        <v>26.5</v>
      </c>
      <c r="B40" s="42">
        <f t="shared" si="1"/>
        <v>13.5</v>
      </c>
      <c r="C40" s="52">
        <v>0.34</v>
      </c>
      <c r="D40" s="53" t="s">
        <v>109</v>
      </c>
      <c r="E40" s="45">
        <f t="shared" si="2"/>
        <v>4.3</v>
      </c>
      <c r="F40" s="46"/>
      <c r="J40" s="46"/>
      <c r="K40" s="46"/>
      <c r="L40" s="46"/>
    </row>
    <row r="41" spans="1:12" ht="14.25">
      <c r="A41" s="41">
        <f t="shared" si="0"/>
        <v>26</v>
      </c>
      <c r="B41" s="42">
        <f t="shared" si="1"/>
        <v>14</v>
      </c>
      <c r="C41" s="52">
        <v>0.35</v>
      </c>
      <c r="D41" s="53" t="s">
        <v>109</v>
      </c>
      <c r="E41" s="45">
        <f t="shared" si="2"/>
        <v>4.25</v>
      </c>
      <c r="F41" s="46"/>
      <c r="J41" s="46"/>
      <c r="K41" s="46"/>
      <c r="L41" s="46"/>
    </row>
    <row r="42" spans="1:12" ht="14.25">
      <c r="A42" s="41">
        <f t="shared" si="0"/>
        <v>25.5</v>
      </c>
      <c r="B42" s="42">
        <f t="shared" si="1"/>
        <v>14.5</v>
      </c>
      <c r="C42" s="52">
        <v>0.36</v>
      </c>
      <c r="D42" s="53" t="s">
        <v>109</v>
      </c>
      <c r="E42" s="45">
        <f t="shared" si="2"/>
        <v>4.2</v>
      </c>
      <c r="F42" s="46"/>
      <c r="J42" s="46"/>
      <c r="K42" s="46"/>
      <c r="L42" s="46"/>
    </row>
    <row r="43" spans="1:12" ht="14.25">
      <c r="A43" s="41">
        <f t="shared" si="0"/>
        <v>25</v>
      </c>
      <c r="B43" s="42">
        <f t="shared" si="1"/>
        <v>15</v>
      </c>
      <c r="C43" s="52">
        <v>0.37</v>
      </c>
      <c r="D43" s="53" t="s">
        <v>109</v>
      </c>
      <c r="E43" s="45">
        <f t="shared" si="2"/>
        <v>4.15</v>
      </c>
      <c r="F43" s="46"/>
      <c r="J43" s="46"/>
      <c r="K43" s="46"/>
      <c r="L43" s="46"/>
    </row>
    <row r="44" spans="1:12" ht="14.25">
      <c r="A44" s="41">
        <f t="shared" si="0"/>
        <v>25</v>
      </c>
      <c r="B44" s="42">
        <f t="shared" si="1"/>
        <v>15</v>
      </c>
      <c r="C44" s="52">
        <v>0.38</v>
      </c>
      <c r="D44" s="44">
        <v>4</v>
      </c>
      <c r="E44" s="45">
        <f t="shared" si="2"/>
        <v>4.1</v>
      </c>
      <c r="F44" s="46"/>
      <c r="J44" s="46"/>
      <c r="K44" s="46"/>
      <c r="L44" s="46"/>
    </row>
    <row r="45" spans="1:12" ht="14.25">
      <c r="A45" s="41">
        <f t="shared" si="0"/>
        <v>24.5</v>
      </c>
      <c r="B45" s="42">
        <f t="shared" si="1"/>
        <v>15.5</v>
      </c>
      <c r="C45" s="52">
        <v>0.39</v>
      </c>
      <c r="D45" s="44">
        <v>4</v>
      </c>
      <c r="E45" s="45">
        <f t="shared" si="2"/>
        <v>4.05</v>
      </c>
      <c r="F45" s="46"/>
      <c r="J45" s="46"/>
      <c r="K45" s="46"/>
      <c r="L45" s="46"/>
    </row>
    <row r="46" spans="1:12" ht="14.25">
      <c r="A46" s="41">
        <f t="shared" si="0"/>
        <v>24</v>
      </c>
      <c r="B46" s="42">
        <f t="shared" si="1"/>
        <v>16</v>
      </c>
      <c r="C46" s="52">
        <v>0.4</v>
      </c>
      <c r="D46" s="44">
        <v>4</v>
      </c>
      <c r="E46" s="45">
        <f t="shared" si="2"/>
        <v>4</v>
      </c>
      <c r="F46" s="46"/>
      <c r="J46" s="46"/>
      <c r="K46" s="46"/>
      <c r="L46" s="46"/>
    </row>
    <row r="47" spans="1:12" ht="14.25">
      <c r="A47" s="41">
        <f t="shared" si="0"/>
        <v>23.5</v>
      </c>
      <c r="B47" s="42">
        <f t="shared" si="1"/>
        <v>16.5</v>
      </c>
      <c r="C47" s="52">
        <v>0.41</v>
      </c>
      <c r="D47" s="44">
        <v>4</v>
      </c>
      <c r="E47" s="45">
        <f t="shared" si="2"/>
        <v>3.9499999999999997</v>
      </c>
      <c r="F47" s="46"/>
      <c r="J47" s="46"/>
      <c r="K47" s="46"/>
      <c r="L47" s="46"/>
    </row>
    <row r="48" spans="1:12" ht="14.25">
      <c r="A48" s="41">
        <f t="shared" si="0"/>
        <v>23</v>
      </c>
      <c r="B48" s="42">
        <f t="shared" si="1"/>
        <v>17</v>
      </c>
      <c r="C48" s="52">
        <v>0.42</v>
      </c>
      <c r="D48" s="44">
        <v>4</v>
      </c>
      <c r="E48" s="45">
        <f t="shared" si="2"/>
        <v>3.9</v>
      </c>
      <c r="F48" s="46"/>
      <c r="J48" s="46"/>
      <c r="K48" s="46"/>
      <c r="L48" s="46"/>
    </row>
    <row r="49" spans="1:12" ht="14.25">
      <c r="A49" s="41">
        <f t="shared" si="0"/>
        <v>23</v>
      </c>
      <c r="B49" s="42">
        <f t="shared" si="1"/>
        <v>17</v>
      </c>
      <c r="C49" s="52">
        <v>0.43</v>
      </c>
      <c r="D49" s="53" t="s">
        <v>110</v>
      </c>
      <c r="E49" s="45">
        <f t="shared" si="2"/>
        <v>3.85</v>
      </c>
      <c r="F49" s="46"/>
      <c r="J49" s="46"/>
      <c r="K49" s="46"/>
      <c r="L49" s="46"/>
    </row>
    <row r="50" spans="1:12" ht="14.25">
      <c r="A50" s="41">
        <f t="shared" si="0"/>
        <v>22.5</v>
      </c>
      <c r="B50" s="42">
        <f t="shared" si="1"/>
        <v>17.5</v>
      </c>
      <c r="C50" s="52">
        <v>0.44</v>
      </c>
      <c r="D50" s="53" t="s">
        <v>110</v>
      </c>
      <c r="E50" s="45">
        <f t="shared" si="2"/>
        <v>3.8</v>
      </c>
      <c r="F50" s="46"/>
      <c r="J50" s="46"/>
      <c r="K50" s="46"/>
      <c r="L50" s="46"/>
    </row>
    <row r="51" spans="1:12" ht="14.25">
      <c r="A51" s="41">
        <f t="shared" si="0"/>
        <v>22</v>
      </c>
      <c r="B51" s="42">
        <f t="shared" si="1"/>
        <v>18</v>
      </c>
      <c r="C51" s="52">
        <v>0.45</v>
      </c>
      <c r="D51" s="53" t="s">
        <v>110</v>
      </c>
      <c r="E51" s="45">
        <f t="shared" si="2"/>
        <v>3.75</v>
      </c>
      <c r="F51" s="46"/>
      <c r="J51" s="46"/>
      <c r="K51" s="46"/>
      <c r="L51" s="46"/>
    </row>
    <row r="52" spans="1:12" ht="14.25">
      <c r="A52" s="41">
        <f t="shared" si="0"/>
        <v>21.5</v>
      </c>
      <c r="B52" s="42">
        <f t="shared" si="1"/>
        <v>18.5</v>
      </c>
      <c r="C52" s="52">
        <v>0.46</v>
      </c>
      <c r="D52" s="53" t="s">
        <v>110</v>
      </c>
      <c r="E52" s="45">
        <f t="shared" si="2"/>
        <v>3.6999999999999997</v>
      </c>
      <c r="F52" s="46"/>
      <c r="J52" s="46"/>
      <c r="K52" s="46"/>
      <c r="L52" s="46"/>
    </row>
    <row r="53" spans="1:12" ht="14.25">
      <c r="A53" s="41">
        <f t="shared" si="0"/>
        <v>21</v>
      </c>
      <c r="B53" s="42">
        <f t="shared" si="1"/>
        <v>19</v>
      </c>
      <c r="C53" s="52">
        <v>0.47</v>
      </c>
      <c r="D53" s="53" t="s">
        <v>110</v>
      </c>
      <c r="E53" s="45">
        <f t="shared" si="2"/>
        <v>3.65</v>
      </c>
      <c r="F53" s="46"/>
      <c r="J53" s="46"/>
      <c r="K53" s="46"/>
      <c r="L53" s="46"/>
    </row>
    <row r="54" spans="1:12" ht="14.25">
      <c r="A54" s="41">
        <f t="shared" si="0"/>
        <v>21</v>
      </c>
      <c r="B54" s="42">
        <f t="shared" si="1"/>
        <v>19</v>
      </c>
      <c r="C54" s="52">
        <v>0.48</v>
      </c>
      <c r="D54" s="53" t="s">
        <v>111</v>
      </c>
      <c r="E54" s="45">
        <f t="shared" si="2"/>
        <v>3.5999999999999996</v>
      </c>
      <c r="F54" s="46"/>
      <c r="J54" s="46"/>
      <c r="K54" s="46"/>
      <c r="L54" s="46"/>
    </row>
    <row r="55" spans="1:12" ht="14.25">
      <c r="A55" s="41">
        <f t="shared" si="0"/>
        <v>20.5</v>
      </c>
      <c r="B55" s="42">
        <f t="shared" si="1"/>
        <v>19.5</v>
      </c>
      <c r="C55" s="52">
        <v>0.49</v>
      </c>
      <c r="D55" s="53" t="s">
        <v>111</v>
      </c>
      <c r="E55" s="45">
        <f t="shared" si="2"/>
        <v>3.55</v>
      </c>
      <c r="F55" s="46"/>
      <c r="J55" s="46"/>
      <c r="K55" s="46"/>
      <c r="L55" s="46"/>
    </row>
    <row r="56" spans="1:12" ht="14.25">
      <c r="A56" s="41">
        <f t="shared" si="0"/>
        <v>20</v>
      </c>
      <c r="B56" s="42">
        <f t="shared" si="1"/>
        <v>20</v>
      </c>
      <c r="C56" s="52">
        <v>0.5</v>
      </c>
      <c r="D56" s="53" t="s">
        <v>111</v>
      </c>
      <c r="E56" s="45">
        <f t="shared" si="2"/>
        <v>3.5</v>
      </c>
      <c r="F56" s="46"/>
      <c r="J56" s="46"/>
      <c r="K56" s="46"/>
      <c r="L56" s="46"/>
    </row>
    <row r="57" spans="1:12" ht="14.25">
      <c r="A57" s="41">
        <f t="shared" si="0"/>
        <v>19.5</v>
      </c>
      <c r="B57" s="42">
        <f t="shared" si="1"/>
        <v>20.5</v>
      </c>
      <c r="C57" s="52">
        <v>0.51</v>
      </c>
      <c r="D57" s="53" t="s">
        <v>111</v>
      </c>
      <c r="E57" s="45">
        <f t="shared" si="2"/>
        <v>3.4499999999999997</v>
      </c>
      <c r="F57" s="46"/>
      <c r="J57" s="46"/>
      <c r="K57" s="46"/>
      <c r="L57" s="46"/>
    </row>
    <row r="58" spans="1:12" ht="14.25">
      <c r="A58" s="41">
        <f t="shared" si="0"/>
        <v>19</v>
      </c>
      <c r="B58" s="42">
        <f t="shared" si="1"/>
        <v>21</v>
      </c>
      <c r="C58" s="52">
        <v>0.52</v>
      </c>
      <c r="D58" s="53" t="s">
        <v>111</v>
      </c>
      <c r="E58" s="45">
        <f t="shared" si="2"/>
        <v>3.4</v>
      </c>
      <c r="F58" s="46"/>
      <c r="J58" s="46"/>
      <c r="K58" s="46"/>
      <c r="L58" s="46"/>
    </row>
    <row r="59" spans="1:12" ht="14.25">
      <c r="A59" s="41">
        <f t="shared" si="0"/>
        <v>19</v>
      </c>
      <c r="B59" s="42">
        <f t="shared" si="1"/>
        <v>21</v>
      </c>
      <c r="C59" s="52">
        <v>0.53</v>
      </c>
      <c r="D59" s="53" t="s">
        <v>112</v>
      </c>
      <c r="E59" s="45">
        <f t="shared" si="2"/>
        <v>3.3499999999999996</v>
      </c>
      <c r="F59" s="46"/>
      <c r="J59" s="46"/>
      <c r="K59" s="46"/>
      <c r="L59" s="46"/>
    </row>
    <row r="60" spans="1:12" ht="14.25">
      <c r="A60" s="41">
        <f t="shared" si="0"/>
        <v>18.5</v>
      </c>
      <c r="B60" s="42">
        <f t="shared" si="1"/>
        <v>21.5</v>
      </c>
      <c r="C60" s="52">
        <v>0.54</v>
      </c>
      <c r="D60" s="53" t="s">
        <v>112</v>
      </c>
      <c r="E60" s="45">
        <f t="shared" si="2"/>
        <v>3.3</v>
      </c>
      <c r="F60" s="46"/>
      <c r="J60" s="46"/>
      <c r="K60" s="46"/>
      <c r="L60" s="46"/>
    </row>
    <row r="61" spans="1:12" ht="14.25">
      <c r="A61" s="41">
        <f t="shared" si="0"/>
        <v>18</v>
      </c>
      <c r="B61" s="42">
        <f t="shared" si="1"/>
        <v>22</v>
      </c>
      <c r="C61" s="52">
        <v>0.55</v>
      </c>
      <c r="D61" s="53" t="s">
        <v>112</v>
      </c>
      <c r="E61" s="45">
        <f t="shared" si="2"/>
        <v>3.25</v>
      </c>
      <c r="F61" s="46"/>
      <c r="J61" s="46"/>
      <c r="K61" s="46"/>
      <c r="L61" s="46"/>
    </row>
    <row r="62" spans="1:12" ht="14.25">
      <c r="A62" s="41">
        <f t="shared" si="0"/>
        <v>17.5</v>
      </c>
      <c r="B62" s="42">
        <f t="shared" si="1"/>
        <v>22.5</v>
      </c>
      <c r="C62" s="52">
        <v>0.56</v>
      </c>
      <c r="D62" s="53" t="s">
        <v>112</v>
      </c>
      <c r="E62" s="45">
        <f t="shared" si="2"/>
        <v>3.1999999999999997</v>
      </c>
      <c r="F62" s="46"/>
      <c r="J62" s="46"/>
      <c r="K62" s="46"/>
      <c r="L62" s="46"/>
    </row>
    <row r="63" spans="1:12" ht="14.25">
      <c r="A63" s="41">
        <f t="shared" si="0"/>
        <v>17</v>
      </c>
      <c r="B63" s="42">
        <f t="shared" si="1"/>
        <v>23</v>
      </c>
      <c r="C63" s="52">
        <v>0.5700000000000001</v>
      </c>
      <c r="D63" s="53" t="s">
        <v>112</v>
      </c>
      <c r="E63" s="45">
        <f t="shared" si="2"/>
        <v>3.15</v>
      </c>
      <c r="F63" s="46"/>
      <c r="J63" s="46"/>
      <c r="K63" s="46"/>
      <c r="L63" s="46"/>
    </row>
    <row r="64" spans="1:12" ht="14.25">
      <c r="A64" s="41">
        <f t="shared" si="0"/>
        <v>17</v>
      </c>
      <c r="B64" s="42">
        <f t="shared" si="1"/>
        <v>23</v>
      </c>
      <c r="C64" s="52">
        <v>0.58</v>
      </c>
      <c r="D64" s="44">
        <v>3</v>
      </c>
      <c r="E64" s="45">
        <f t="shared" si="2"/>
        <v>3.0999999999999996</v>
      </c>
      <c r="F64" s="46"/>
      <c r="J64" s="46"/>
      <c r="K64" s="46"/>
      <c r="L64" s="46"/>
    </row>
    <row r="65" spans="1:12" ht="14.25">
      <c r="A65" s="41">
        <f t="shared" si="0"/>
        <v>16.5</v>
      </c>
      <c r="B65" s="42">
        <f t="shared" si="1"/>
        <v>23.5</v>
      </c>
      <c r="C65" s="52">
        <v>0.59</v>
      </c>
      <c r="D65" s="44">
        <v>3</v>
      </c>
      <c r="E65" s="45">
        <f t="shared" si="2"/>
        <v>3.05</v>
      </c>
      <c r="F65" s="46"/>
      <c r="J65" s="46"/>
      <c r="K65" s="46"/>
      <c r="L65" s="46"/>
    </row>
    <row r="66" spans="1:12" ht="14.25">
      <c r="A66" s="41">
        <f t="shared" si="0"/>
        <v>16</v>
      </c>
      <c r="B66" s="42">
        <f t="shared" si="1"/>
        <v>24</v>
      </c>
      <c r="C66" s="52">
        <v>0.6000000000000001</v>
      </c>
      <c r="D66" s="44">
        <v>3</v>
      </c>
      <c r="E66" s="45">
        <f t="shared" si="2"/>
        <v>3</v>
      </c>
      <c r="F66" s="46"/>
      <c r="J66" s="46"/>
      <c r="K66" s="46"/>
      <c r="L66" s="46"/>
    </row>
    <row r="67" spans="1:12" ht="14.25">
      <c r="A67" s="41">
        <f t="shared" si="0"/>
        <v>15.5</v>
      </c>
      <c r="B67" s="42">
        <f t="shared" si="1"/>
        <v>24.5</v>
      </c>
      <c r="C67" s="52">
        <v>0.61</v>
      </c>
      <c r="D67" s="44">
        <v>3</v>
      </c>
      <c r="E67" s="45">
        <f t="shared" si="2"/>
        <v>2.9499999999999997</v>
      </c>
      <c r="F67" s="46"/>
      <c r="J67" s="46"/>
      <c r="K67" s="46"/>
      <c r="L67" s="46"/>
    </row>
    <row r="68" spans="1:12" ht="14.25">
      <c r="A68" s="41">
        <f t="shared" si="0"/>
        <v>15</v>
      </c>
      <c r="B68" s="42">
        <f t="shared" si="1"/>
        <v>25</v>
      </c>
      <c r="C68" s="52">
        <v>0.62</v>
      </c>
      <c r="D68" s="44">
        <v>3</v>
      </c>
      <c r="E68" s="45">
        <f t="shared" si="2"/>
        <v>2.9</v>
      </c>
      <c r="F68" s="46"/>
      <c r="J68" s="46"/>
      <c r="K68" s="46"/>
      <c r="L68" s="46"/>
    </row>
    <row r="69" spans="1:12" ht="14.25">
      <c r="A69" s="41">
        <f t="shared" si="0"/>
        <v>15</v>
      </c>
      <c r="B69" s="42">
        <f t="shared" si="1"/>
        <v>25</v>
      </c>
      <c r="C69" s="52">
        <v>0.63</v>
      </c>
      <c r="D69" s="53" t="s">
        <v>113</v>
      </c>
      <c r="E69" s="45">
        <f t="shared" si="2"/>
        <v>2.8499999999999996</v>
      </c>
      <c r="F69" s="46"/>
      <c r="J69" s="46"/>
      <c r="K69" s="46"/>
      <c r="L69" s="46"/>
    </row>
    <row r="70" spans="1:12" ht="14.25">
      <c r="A70" s="41">
        <f t="shared" si="0"/>
        <v>14.5</v>
      </c>
      <c r="B70" s="42">
        <f t="shared" si="1"/>
        <v>25.5</v>
      </c>
      <c r="C70" s="52">
        <v>0.64</v>
      </c>
      <c r="D70" s="53" t="s">
        <v>113</v>
      </c>
      <c r="E70" s="45">
        <f t="shared" si="2"/>
        <v>2.8</v>
      </c>
      <c r="F70" s="46"/>
      <c r="J70" s="46"/>
      <c r="K70" s="46"/>
      <c r="L70" s="46"/>
    </row>
    <row r="71" spans="1:12" ht="14.25">
      <c r="A71" s="41">
        <f t="shared" si="0"/>
        <v>14</v>
      </c>
      <c r="B71" s="42">
        <f t="shared" si="1"/>
        <v>26</v>
      </c>
      <c r="C71" s="52">
        <v>0.65</v>
      </c>
      <c r="D71" s="53" t="s">
        <v>113</v>
      </c>
      <c r="E71" s="45">
        <f t="shared" si="2"/>
        <v>2.75</v>
      </c>
      <c r="F71" s="46"/>
      <c r="J71" s="46"/>
      <c r="K71" s="46"/>
      <c r="L71" s="46"/>
    </row>
    <row r="72" spans="1:12" ht="14.25">
      <c r="A72" s="41">
        <f t="shared" si="0"/>
        <v>13.5</v>
      </c>
      <c r="B72" s="42">
        <f t="shared" si="1"/>
        <v>26.5</v>
      </c>
      <c r="C72" s="52">
        <v>0.66</v>
      </c>
      <c r="D72" s="53" t="s">
        <v>113</v>
      </c>
      <c r="E72" s="45">
        <f t="shared" si="2"/>
        <v>2.6999999999999997</v>
      </c>
      <c r="F72" s="46"/>
      <c r="J72" s="46"/>
      <c r="K72" s="46"/>
      <c r="L72" s="46"/>
    </row>
    <row r="73" spans="1:12" ht="14.25">
      <c r="A73" s="41">
        <f t="shared" si="0"/>
        <v>13</v>
      </c>
      <c r="B73" s="42">
        <f t="shared" si="1"/>
        <v>27</v>
      </c>
      <c r="C73" s="52">
        <v>0.67</v>
      </c>
      <c r="D73" s="53" t="s">
        <v>113</v>
      </c>
      <c r="E73" s="45">
        <f t="shared" si="2"/>
        <v>2.65</v>
      </c>
      <c r="F73" s="46"/>
      <c r="J73" s="46"/>
      <c r="K73" s="46"/>
      <c r="L73" s="46"/>
    </row>
    <row r="74" spans="1:12" ht="14.25">
      <c r="A74" s="41">
        <f t="shared" si="0"/>
        <v>13</v>
      </c>
      <c r="B74" s="42">
        <f t="shared" si="1"/>
        <v>27</v>
      </c>
      <c r="C74" s="52">
        <v>0.68</v>
      </c>
      <c r="D74" s="53" t="s">
        <v>114</v>
      </c>
      <c r="E74" s="45">
        <f t="shared" si="2"/>
        <v>2.5999999999999996</v>
      </c>
      <c r="F74" s="46"/>
      <c r="J74" s="46"/>
      <c r="K74" s="46"/>
      <c r="L74" s="46"/>
    </row>
    <row r="75" spans="1:12" ht="14.25">
      <c r="A75" s="41">
        <f t="shared" si="0"/>
        <v>12.5</v>
      </c>
      <c r="B75" s="42">
        <f t="shared" si="1"/>
        <v>27.5</v>
      </c>
      <c r="C75" s="52">
        <v>0.69</v>
      </c>
      <c r="D75" s="53" t="s">
        <v>114</v>
      </c>
      <c r="E75" s="45">
        <f t="shared" si="2"/>
        <v>2.55</v>
      </c>
      <c r="F75" s="46"/>
      <c r="J75" s="46"/>
      <c r="K75" s="46"/>
      <c r="L75" s="46"/>
    </row>
    <row r="76" spans="1:12" ht="14.25">
      <c r="A76" s="41">
        <f t="shared" si="0"/>
        <v>12</v>
      </c>
      <c r="B76" s="42">
        <f t="shared" si="1"/>
        <v>28</v>
      </c>
      <c r="C76" s="52">
        <v>0.7</v>
      </c>
      <c r="D76" s="53" t="s">
        <v>114</v>
      </c>
      <c r="E76" s="45">
        <f t="shared" si="2"/>
        <v>2.5</v>
      </c>
      <c r="F76" s="46"/>
      <c r="J76" s="46"/>
      <c r="K76" s="46"/>
      <c r="L76" s="46"/>
    </row>
    <row r="77" spans="1:12" ht="14.25">
      <c r="A77" s="41">
        <f t="shared" si="0"/>
        <v>11.5</v>
      </c>
      <c r="B77" s="42">
        <f t="shared" si="1"/>
        <v>28.5</v>
      </c>
      <c r="C77" s="52">
        <v>0.71</v>
      </c>
      <c r="D77" s="53" t="s">
        <v>114</v>
      </c>
      <c r="E77" s="45">
        <f t="shared" si="2"/>
        <v>2.4499999999999997</v>
      </c>
      <c r="F77" s="46"/>
      <c r="J77" s="46"/>
      <c r="K77" s="46"/>
      <c r="L77" s="46"/>
    </row>
    <row r="78" spans="1:12" ht="14.25">
      <c r="A78" s="41">
        <f t="shared" si="0"/>
        <v>11</v>
      </c>
      <c r="B78" s="42">
        <f t="shared" si="1"/>
        <v>29</v>
      </c>
      <c r="C78" s="52">
        <v>0.72</v>
      </c>
      <c r="D78" s="53" t="s">
        <v>114</v>
      </c>
      <c r="E78" s="45">
        <f t="shared" si="2"/>
        <v>2.4</v>
      </c>
      <c r="F78" s="46"/>
      <c r="J78" s="46"/>
      <c r="K78" s="46"/>
      <c r="L78" s="46"/>
    </row>
    <row r="79" spans="1:12" ht="14.25">
      <c r="A79" s="41">
        <f t="shared" si="0"/>
        <v>11</v>
      </c>
      <c r="B79" s="42">
        <f t="shared" si="1"/>
        <v>29</v>
      </c>
      <c r="C79" s="52">
        <v>0.73</v>
      </c>
      <c r="D79" s="53" t="s">
        <v>115</v>
      </c>
      <c r="E79" s="45">
        <f t="shared" si="2"/>
        <v>2.3499999999999996</v>
      </c>
      <c r="F79" s="46"/>
      <c r="J79" s="46"/>
      <c r="K79" s="46"/>
      <c r="L79" s="46"/>
    </row>
    <row r="80" spans="1:12" ht="14.25">
      <c r="A80" s="41">
        <f t="shared" si="0"/>
        <v>10.5</v>
      </c>
      <c r="B80" s="42">
        <f t="shared" si="1"/>
        <v>29.5</v>
      </c>
      <c r="C80" s="52">
        <v>0.74</v>
      </c>
      <c r="D80" s="53" t="s">
        <v>115</v>
      </c>
      <c r="E80" s="45">
        <f t="shared" si="2"/>
        <v>2.3</v>
      </c>
      <c r="F80" s="46"/>
      <c r="J80" s="46"/>
      <c r="K80" s="46"/>
      <c r="L80" s="46"/>
    </row>
    <row r="81" spans="1:12" ht="14.25">
      <c r="A81" s="41">
        <f t="shared" si="0"/>
        <v>10</v>
      </c>
      <c r="B81" s="42">
        <f t="shared" si="1"/>
        <v>30</v>
      </c>
      <c r="C81" s="52">
        <v>0.75</v>
      </c>
      <c r="D81" s="53" t="s">
        <v>115</v>
      </c>
      <c r="E81" s="45">
        <f t="shared" si="2"/>
        <v>2.25</v>
      </c>
      <c r="F81" s="46"/>
      <c r="J81" s="46"/>
      <c r="K81" s="46"/>
      <c r="L81" s="46"/>
    </row>
    <row r="82" spans="1:12" ht="14.25">
      <c r="A82" s="41">
        <f t="shared" si="0"/>
        <v>9.5</v>
      </c>
      <c r="B82" s="42">
        <f t="shared" si="1"/>
        <v>30.5</v>
      </c>
      <c r="C82" s="52">
        <v>0.76</v>
      </c>
      <c r="D82" s="53" t="s">
        <v>115</v>
      </c>
      <c r="E82" s="45">
        <f t="shared" si="2"/>
        <v>2.1999999999999997</v>
      </c>
      <c r="F82" s="46"/>
      <c r="J82" s="46"/>
      <c r="K82" s="46"/>
      <c r="L82" s="46"/>
    </row>
    <row r="83" spans="1:12" ht="14.25">
      <c r="A83" s="41">
        <f t="shared" si="0"/>
        <v>9</v>
      </c>
      <c r="B83" s="42">
        <f t="shared" si="1"/>
        <v>31</v>
      </c>
      <c r="C83" s="52">
        <v>0.77</v>
      </c>
      <c r="D83" s="53" t="s">
        <v>115</v>
      </c>
      <c r="E83" s="45">
        <f t="shared" si="2"/>
        <v>2.15</v>
      </c>
      <c r="F83" s="46"/>
      <c r="J83" s="46"/>
      <c r="K83" s="46"/>
      <c r="L83" s="46"/>
    </row>
    <row r="84" spans="1:12" ht="14.25">
      <c r="A84" s="41">
        <f t="shared" si="0"/>
        <v>9</v>
      </c>
      <c r="B84" s="42">
        <f t="shared" si="1"/>
        <v>31</v>
      </c>
      <c r="C84" s="52">
        <v>0.78</v>
      </c>
      <c r="D84" s="44">
        <v>2</v>
      </c>
      <c r="E84" s="45">
        <f t="shared" si="2"/>
        <v>2.0999999999999996</v>
      </c>
      <c r="F84" s="46"/>
      <c r="J84" s="46"/>
      <c r="K84" s="46"/>
      <c r="L84" s="46"/>
    </row>
    <row r="85" spans="1:12" ht="14.25">
      <c r="A85" s="41">
        <f t="shared" si="0"/>
        <v>8.5</v>
      </c>
      <c r="B85" s="42">
        <f t="shared" si="1"/>
        <v>31.5</v>
      </c>
      <c r="C85" s="52">
        <v>0.79</v>
      </c>
      <c r="D85" s="44">
        <v>2</v>
      </c>
      <c r="E85" s="45">
        <f t="shared" si="2"/>
        <v>2.05</v>
      </c>
      <c r="F85" s="46"/>
      <c r="J85" s="46"/>
      <c r="K85" s="46"/>
      <c r="L85" s="46"/>
    </row>
    <row r="86" spans="1:12" ht="14.25">
      <c r="A86" s="41">
        <f t="shared" si="0"/>
        <v>8</v>
      </c>
      <c r="B86" s="42">
        <f t="shared" si="1"/>
        <v>32</v>
      </c>
      <c r="C86" s="52">
        <v>0.8</v>
      </c>
      <c r="D86" s="44">
        <v>2</v>
      </c>
      <c r="E86" s="45">
        <f t="shared" si="2"/>
        <v>2</v>
      </c>
      <c r="F86" s="46"/>
      <c r="J86" s="46"/>
      <c r="K86" s="46"/>
      <c r="L86" s="46"/>
    </row>
    <row r="87" spans="1:12" ht="14.25">
      <c r="A87" s="41">
        <f t="shared" si="0"/>
        <v>7.5</v>
      </c>
      <c r="B87" s="42">
        <f t="shared" si="1"/>
        <v>32.5</v>
      </c>
      <c r="C87" s="52">
        <v>0.810000000000001</v>
      </c>
      <c r="D87" s="44">
        <v>2</v>
      </c>
      <c r="E87" s="45">
        <f t="shared" si="2"/>
        <v>1.9500000000000002</v>
      </c>
      <c r="F87" s="46"/>
      <c r="J87" s="46"/>
      <c r="K87" s="46"/>
      <c r="L87" s="46"/>
    </row>
    <row r="88" spans="1:12" ht="14.25">
      <c r="A88" s="41">
        <f t="shared" si="0"/>
        <v>7</v>
      </c>
      <c r="B88" s="42">
        <f t="shared" si="1"/>
        <v>33</v>
      </c>
      <c r="C88" s="52">
        <v>0.82</v>
      </c>
      <c r="D88" s="44">
        <v>2</v>
      </c>
      <c r="E88" s="45">
        <f t="shared" si="2"/>
        <v>1.8999999999999995</v>
      </c>
      <c r="F88" s="46"/>
      <c r="J88" s="46"/>
      <c r="K88" s="46"/>
      <c r="L88" s="46"/>
    </row>
    <row r="89" spans="1:12" ht="14.25">
      <c r="A89" s="41">
        <f t="shared" si="0"/>
        <v>7</v>
      </c>
      <c r="B89" s="42">
        <f t="shared" si="1"/>
        <v>33</v>
      </c>
      <c r="C89" s="52">
        <v>0.83</v>
      </c>
      <c r="D89" s="53" t="s">
        <v>116</v>
      </c>
      <c r="E89" s="45">
        <f t="shared" si="2"/>
        <v>1.8499999999999996</v>
      </c>
      <c r="F89" s="46"/>
      <c r="J89" s="46"/>
      <c r="K89" s="46"/>
      <c r="L89" s="46"/>
    </row>
    <row r="90" spans="1:12" ht="14.25">
      <c r="A90" s="41">
        <f t="shared" si="0"/>
        <v>6.5</v>
      </c>
      <c r="B90" s="42">
        <f t="shared" si="1"/>
        <v>33.5</v>
      </c>
      <c r="C90" s="52">
        <v>0.8400000000000011</v>
      </c>
      <c r="D90" s="53" t="s">
        <v>116</v>
      </c>
      <c r="E90" s="45">
        <f t="shared" si="2"/>
        <v>1.7999999999999998</v>
      </c>
      <c r="F90" s="46"/>
      <c r="J90" s="46"/>
      <c r="K90" s="46"/>
      <c r="L90" s="46"/>
    </row>
    <row r="91" spans="1:12" ht="14.25">
      <c r="A91" s="41">
        <f t="shared" si="0"/>
        <v>6</v>
      </c>
      <c r="B91" s="42">
        <f t="shared" si="1"/>
        <v>34</v>
      </c>
      <c r="C91" s="52">
        <v>0.8500000000000011</v>
      </c>
      <c r="D91" s="53" t="s">
        <v>116</v>
      </c>
      <c r="E91" s="45">
        <f t="shared" si="2"/>
        <v>1.75</v>
      </c>
      <c r="F91" s="46"/>
      <c r="J91" s="46"/>
      <c r="K91" s="46"/>
      <c r="L91" s="46"/>
    </row>
    <row r="92" spans="1:12" ht="14.25">
      <c r="A92" s="41">
        <f t="shared" si="0"/>
        <v>5.5</v>
      </c>
      <c r="B92" s="42">
        <f t="shared" si="1"/>
        <v>34.5</v>
      </c>
      <c r="C92" s="52">
        <v>0.8600000000000011</v>
      </c>
      <c r="D92" s="53" t="s">
        <v>116</v>
      </c>
      <c r="E92" s="45">
        <f t="shared" si="2"/>
        <v>1.7000000000000002</v>
      </c>
      <c r="F92" s="46"/>
      <c r="J92" s="46"/>
      <c r="K92" s="46"/>
      <c r="L92" s="46"/>
    </row>
    <row r="93" spans="1:12" ht="14.25">
      <c r="A93" s="41">
        <f t="shared" si="0"/>
        <v>5</v>
      </c>
      <c r="B93" s="42">
        <f t="shared" si="1"/>
        <v>35</v>
      </c>
      <c r="C93" s="52">
        <v>0.8700000000000011</v>
      </c>
      <c r="D93" s="53" t="s">
        <v>116</v>
      </c>
      <c r="E93" s="45">
        <f t="shared" si="2"/>
        <v>1.6499999999999995</v>
      </c>
      <c r="F93" s="46"/>
      <c r="J93" s="46"/>
      <c r="K93" s="46"/>
      <c r="L93" s="46"/>
    </row>
    <row r="94" spans="1:12" ht="14.25">
      <c r="A94" s="41">
        <f t="shared" si="0"/>
        <v>5</v>
      </c>
      <c r="B94" s="42">
        <f t="shared" si="1"/>
        <v>35</v>
      </c>
      <c r="C94" s="52">
        <v>0.8800000000000011</v>
      </c>
      <c r="D94" s="53" t="s">
        <v>117</v>
      </c>
      <c r="E94" s="45">
        <f t="shared" si="2"/>
        <v>1.5999999999999996</v>
      </c>
      <c r="F94" s="46"/>
      <c r="J94" s="46"/>
      <c r="K94" s="46"/>
      <c r="L94" s="46"/>
    </row>
    <row r="95" spans="1:12" ht="14.25">
      <c r="A95" s="41">
        <f t="shared" si="0"/>
        <v>4.5</v>
      </c>
      <c r="B95" s="42">
        <f t="shared" si="1"/>
        <v>35.5</v>
      </c>
      <c r="C95" s="52">
        <v>0.8900000000000011</v>
      </c>
      <c r="D95" s="53" t="s">
        <v>117</v>
      </c>
      <c r="E95" s="45">
        <f t="shared" si="2"/>
        <v>1.5499999999999998</v>
      </c>
      <c r="F95" s="46"/>
      <c r="J95" s="46"/>
      <c r="K95" s="46"/>
      <c r="L95" s="46"/>
    </row>
    <row r="96" spans="1:12" ht="14.25">
      <c r="A96" s="41">
        <f t="shared" si="0"/>
        <v>4</v>
      </c>
      <c r="B96" s="42">
        <f t="shared" si="1"/>
        <v>36</v>
      </c>
      <c r="C96" s="52">
        <v>0.900000000000001</v>
      </c>
      <c r="D96" s="53" t="s">
        <v>117</v>
      </c>
      <c r="E96" s="45">
        <f t="shared" si="2"/>
        <v>1.5</v>
      </c>
      <c r="F96" s="46"/>
      <c r="J96" s="46"/>
      <c r="K96" s="46"/>
      <c r="L96" s="46"/>
    </row>
    <row r="97" spans="1:12" ht="14.25">
      <c r="A97" s="41">
        <f t="shared" si="0"/>
        <v>3.5</v>
      </c>
      <c r="B97" s="42">
        <f t="shared" si="1"/>
        <v>36.5</v>
      </c>
      <c r="C97" s="52">
        <v>0.910000000000001</v>
      </c>
      <c r="D97" s="53" t="s">
        <v>117</v>
      </c>
      <c r="E97" s="45">
        <f t="shared" si="2"/>
        <v>1.4500000000000002</v>
      </c>
      <c r="F97" s="46"/>
      <c r="J97" s="46"/>
      <c r="K97" s="46"/>
      <c r="L97" s="46"/>
    </row>
    <row r="98" spans="1:12" ht="14.25">
      <c r="A98" s="41">
        <f t="shared" si="0"/>
        <v>3</v>
      </c>
      <c r="B98" s="42">
        <f t="shared" si="1"/>
        <v>37</v>
      </c>
      <c r="C98" s="52">
        <v>0.920000000000001</v>
      </c>
      <c r="D98" s="53" t="s">
        <v>117</v>
      </c>
      <c r="E98" s="45">
        <f t="shared" si="2"/>
        <v>1.3999999999999995</v>
      </c>
      <c r="F98" s="46"/>
      <c r="J98" s="46"/>
      <c r="K98" s="46"/>
      <c r="L98" s="46"/>
    </row>
    <row r="99" spans="1:12" ht="14.25">
      <c r="A99" s="41">
        <f t="shared" si="0"/>
        <v>3</v>
      </c>
      <c r="B99" s="42">
        <f t="shared" si="1"/>
        <v>37</v>
      </c>
      <c r="C99" s="52">
        <v>0.930000000000001</v>
      </c>
      <c r="D99" s="53" t="s">
        <v>118</v>
      </c>
      <c r="E99" s="45">
        <f t="shared" si="2"/>
        <v>1.3499999999999996</v>
      </c>
      <c r="F99" s="46"/>
      <c r="J99" s="46"/>
      <c r="K99" s="46"/>
      <c r="L99" s="46"/>
    </row>
    <row r="100" spans="1:12" ht="14.25">
      <c r="A100" s="41">
        <f t="shared" si="0"/>
        <v>2.5</v>
      </c>
      <c r="B100" s="42">
        <f t="shared" si="1"/>
        <v>37.5</v>
      </c>
      <c r="C100" s="52">
        <v>0.9400000000000011</v>
      </c>
      <c r="D100" s="53" t="s">
        <v>118</v>
      </c>
      <c r="E100" s="45">
        <f t="shared" si="2"/>
        <v>1.2999999999999998</v>
      </c>
      <c r="F100" s="46"/>
      <c r="J100" s="46"/>
      <c r="K100" s="46"/>
      <c r="L100" s="46"/>
    </row>
    <row r="101" spans="1:12" ht="14.25">
      <c r="A101" s="41">
        <f t="shared" si="0"/>
        <v>2</v>
      </c>
      <c r="B101" s="42">
        <f t="shared" si="1"/>
        <v>38</v>
      </c>
      <c r="C101" s="52">
        <v>0.9500000000000011</v>
      </c>
      <c r="D101" s="53" t="s">
        <v>118</v>
      </c>
      <c r="E101" s="45">
        <f t="shared" si="2"/>
        <v>1.25</v>
      </c>
      <c r="F101" s="46"/>
      <c r="J101" s="46"/>
      <c r="K101" s="46"/>
      <c r="L101" s="46"/>
    </row>
    <row r="102" spans="1:12" ht="14.25">
      <c r="A102" s="41">
        <f t="shared" si="0"/>
        <v>1.5</v>
      </c>
      <c r="B102" s="42">
        <f t="shared" si="1"/>
        <v>38.5</v>
      </c>
      <c r="C102" s="52">
        <v>0.9600000000000011</v>
      </c>
      <c r="D102" s="53" t="s">
        <v>118</v>
      </c>
      <c r="E102" s="45">
        <f t="shared" si="2"/>
        <v>1.1999999999999993</v>
      </c>
      <c r="F102" s="46"/>
      <c r="J102" s="46"/>
      <c r="K102" s="46"/>
      <c r="L102" s="46"/>
    </row>
    <row r="103" spans="1:12" ht="14.25">
      <c r="A103" s="41">
        <f t="shared" si="0"/>
        <v>1</v>
      </c>
      <c r="B103" s="42">
        <f t="shared" si="1"/>
        <v>39</v>
      </c>
      <c r="C103" s="52">
        <v>0.9700000000000011</v>
      </c>
      <c r="D103" s="53" t="s">
        <v>118</v>
      </c>
      <c r="E103" s="45">
        <f t="shared" si="2"/>
        <v>1.1499999999999995</v>
      </c>
      <c r="F103" s="46"/>
      <c r="J103" s="46"/>
      <c r="K103" s="46"/>
      <c r="L103" s="46"/>
    </row>
    <row r="104" spans="1:12" ht="14.25">
      <c r="A104" s="41">
        <f t="shared" si="0"/>
        <v>1</v>
      </c>
      <c r="B104" s="42">
        <f t="shared" si="1"/>
        <v>39</v>
      </c>
      <c r="C104" s="52">
        <v>0.9800000000000011</v>
      </c>
      <c r="D104" s="44">
        <v>1</v>
      </c>
      <c r="E104" s="45">
        <f t="shared" si="2"/>
        <v>1.0999999999999996</v>
      </c>
      <c r="F104" s="46"/>
      <c r="J104" s="46"/>
      <c r="K104" s="46"/>
      <c r="L104" s="46"/>
    </row>
    <row r="105" spans="1:12" ht="14.25">
      <c r="A105" s="41">
        <f t="shared" si="0"/>
        <v>0.5</v>
      </c>
      <c r="B105" s="42">
        <f t="shared" si="1"/>
        <v>39.5</v>
      </c>
      <c r="C105" s="52">
        <v>0.99</v>
      </c>
      <c r="D105" s="44">
        <v>1</v>
      </c>
      <c r="E105" s="45">
        <f t="shared" si="2"/>
        <v>1.0499999999999998</v>
      </c>
      <c r="F105" s="46"/>
      <c r="J105" s="46"/>
      <c r="K105" s="46"/>
      <c r="L105" s="46"/>
    </row>
    <row r="106" spans="1:12" ht="14.25">
      <c r="A106" s="41">
        <f t="shared" si="0"/>
        <v>0</v>
      </c>
      <c r="B106" s="42">
        <f t="shared" si="1"/>
        <v>40</v>
      </c>
      <c r="C106" s="55">
        <v>1</v>
      </c>
      <c r="D106" s="44">
        <v>1</v>
      </c>
      <c r="E106" s="45">
        <f t="shared" si="2"/>
        <v>1</v>
      </c>
      <c r="F106" s="46"/>
      <c r="J106" s="46"/>
      <c r="K106" s="46"/>
      <c r="L106" s="46"/>
    </row>
  </sheetData>
  <sheetProtection sheet="1" selectLockedCells="1"/>
  <mergeCells count="3">
    <mergeCell ref="A1:F1"/>
    <mergeCell ref="J1:N1"/>
    <mergeCell ref="A4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A4" sqref="A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26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5" sqref="B5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27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L18" sqref="L18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28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29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30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F79" sqref="F79"/>
    </sheetView>
  </sheetViews>
  <sheetFormatPr defaultColWidth="10.28125" defaultRowHeight="12.75"/>
  <cols>
    <col min="1" max="1" width="8.8515625" style="0" customWidth="1"/>
    <col min="2" max="2" width="57.140625" style="0" customWidth="1"/>
    <col min="3" max="3" width="6.57421875" style="0" customWidth="1"/>
    <col min="4" max="4" width="2.421875" style="0" customWidth="1"/>
    <col min="5" max="5" width="7.7109375" style="0" customWidth="1"/>
    <col min="6" max="16384" width="11.00390625" style="0" customWidth="1"/>
  </cols>
  <sheetData>
    <row r="1" spans="1:5" ht="20.25">
      <c r="A1" s="56" t="s">
        <v>119</v>
      </c>
      <c r="B1" s="57"/>
      <c r="C1" s="58"/>
      <c r="D1" s="58"/>
      <c r="E1" s="58"/>
    </row>
    <row r="2" spans="1:7" ht="18.75">
      <c r="A2" s="59" t="s">
        <v>120</v>
      </c>
      <c r="B2" s="60"/>
      <c r="C2" s="58"/>
      <c r="D2" s="60"/>
      <c r="E2" s="60"/>
      <c r="G2" s="4" t="s">
        <v>121</v>
      </c>
    </row>
    <row r="3" spans="1:5" ht="18">
      <c r="A3" s="61"/>
      <c r="B3" s="62" t="s">
        <v>122</v>
      </c>
      <c r="C3" s="63"/>
      <c r="D3" s="64"/>
      <c r="E3" s="65">
        <f>E4+E5</f>
        <v>40</v>
      </c>
    </row>
    <row r="4" spans="1:17" ht="18">
      <c r="A4" s="66" t="s">
        <v>123</v>
      </c>
      <c r="B4" s="66"/>
      <c r="C4" s="67"/>
      <c r="D4" s="67" t="s">
        <v>124</v>
      </c>
      <c r="E4" s="68">
        <f>E6+E14+E18+E26+E30</f>
        <v>25</v>
      </c>
      <c r="H4" s="69"/>
      <c r="I4" s="50"/>
      <c r="J4" s="50"/>
      <c r="K4" s="50"/>
      <c r="L4" s="50"/>
      <c r="M4" s="50"/>
      <c r="N4" s="50"/>
      <c r="O4" s="50"/>
      <c r="P4" s="50"/>
      <c r="Q4" s="50"/>
    </row>
    <row r="5" spans="1:5" ht="18">
      <c r="A5" s="70" t="s">
        <v>125</v>
      </c>
      <c r="B5" s="70"/>
      <c r="C5" s="65"/>
      <c r="D5" s="67" t="s">
        <v>124</v>
      </c>
      <c r="E5" s="65">
        <f>E35</f>
        <v>15</v>
      </c>
    </row>
    <row r="6" spans="1:5" ht="15.75">
      <c r="A6" s="71"/>
      <c r="B6" s="71" t="s">
        <v>126</v>
      </c>
      <c r="C6" s="72"/>
      <c r="D6" s="73" t="s">
        <v>124</v>
      </c>
      <c r="E6" s="72">
        <f>SUM(E7:E12)</f>
        <v>13</v>
      </c>
    </row>
    <row r="7" spans="1:5" ht="14.25">
      <c r="A7" s="74"/>
      <c r="B7" s="75" t="s">
        <v>127</v>
      </c>
      <c r="C7" s="76"/>
      <c r="D7" s="76" t="s">
        <v>124</v>
      </c>
      <c r="E7" s="77">
        <v>3</v>
      </c>
    </row>
    <row r="8" spans="1:5" ht="18.75" customHeight="1">
      <c r="A8" s="74"/>
      <c r="B8" s="75" t="s">
        <v>128</v>
      </c>
      <c r="C8" s="76"/>
      <c r="D8" s="76" t="s">
        <v>124</v>
      </c>
      <c r="E8" s="77"/>
    </row>
    <row r="9" spans="1:5" ht="18.75" customHeight="1">
      <c r="A9" s="74"/>
      <c r="B9" s="75" t="s">
        <v>129</v>
      </c>
      <c r="C9" s="76"/>
      <c r="D9" s="76" t="s">
        <v>124</v>
      </c>
      <c r="E9" s="77">
        <v>4</v>
      </c>
    </row>
    <row r="10" spans="1:5" ht="18.75" customHeight="1">
      <c r="A10" s="74"/>
      <c r="B10" s="75" t="s">
        <v>130</v>
      </c>
      <c r="C10" s="76"/>
      <c r="D10" s="76" t="s">
        <v>124</v>
      </c>
      <c r="E10" s="77">
        <v>2</v>
      </c>
    </row>
    <row r="11" spans="1:5" ht="18.75" customHeight="1">
      <c r="A11" s="74"/>
      <c r="B11" s="75" t="s">
        <v>131</v>
      </c>
      <c r="C11" s="76"/>
      <c r="D11" s="76" t="s">
        <v>124</v>
      </c>
      <c r="E11" s="77">
        <v>2</v>
      </c>
    </row>
    <row r="12" spans="1:5" ht="18.75" customHeight="1">
      <c r="A12" s="74"/>
      <c r="B12" s="75" t="s">
        <v>132</v>
      </c>
      <c r="C12" s="76"/>
      <c r="D12" s="76" t="s">
        <v>124</v>
      </c>
      <c r="E12" s="77">
        <v>2</v>
      </c>
    </row>
    <row r="13" spans="1:5" ht="18.75" customHeight="1">
      <c r="A13" s="74"/>
      <c r="B13" s="75"/>
      <c r="C13" s="76"/>
      <c r="D13" s="76"/>
      <c r="E13" s="77"/>
    </row>
    <row r="14" spans="1:5" ht="18.75" customHeight="1">
      <c r="A14" s="71"/>
      <c r="B14" s="71" t="s">
        <v>133</v>
      </c>
      <c r="C14" s="72"/>
      <c r="D14" s="73" t="s">
        <v>124</v>
      </c>
      <c r="E14" s="72">
        <f>SUM(E15:E17)</f>
        <v>2</v>
      </c>
    </row>
    <row r="15" spans="1:5" ht="18.75" customHeight="1">
      <c r="A15" s="74"/>
      <c r="B15" s="75" t="s">
        <v>134</v>
      </c>
      <c r="C15" s="76"/>
      <c r="D15" s="76" t="s">
        <v>124</v>
      </c>
      <c r="E15" s="77">
        <v>1</v>
      </c>
    </row>
    <row r="16" spans="1:5" ht="18.75" customHeight="1">
      <c r="A16" s="74"/>
      <c r="B16" s="75" t="s">
        <v>135</v>
      </c>
      <c r="C16" s="76"/>
      <c r="D16" s="76" t="s">
        <v>124</v>
      </c>
      <c r="E16" s="77">
        <v>1</v>
      </c>
    </row>
    <row r="17" spans="1:5" ht="18.75" customHeight="1">
      <c r="A17" s="74"/>
      <c r="B17" s="75"/>
      <c r="C17" s="76"/>
      <c r="D17" s="76" t="s">
        <v>124</v>
      </c>
      <c r="E17" s="77"/>
    </row>
    <row r="18" spans="1:5" ht="18.75" customHeight="1">
      <c r="A18" s="71"/>
      <c r="B18" s="71" t="s">
        <v>136</v>
      </c>
      <c r="C18" s="71"/>
      <c r="D18" s="73" t="s">
        <v>124</v>
      </c>
      <c r="E18" s="72">
        <f>SUM(E19:E25)</f>
        <v>6</v>
      </c>
    </row>
    <row r="19" spans="1:5" ht="18.75" customHeight="1">
      <c r="A19" s="74"/>
      <c r="B19" s="75" t="s">
        <v>137</v>
      </c>
      <c r="C19" s="76"/>
      <c r="D19" s="76" t="s">
        <v>124</v>
      </c>
      <c r="E19" s="77">
        <v>0.5</v>
      </c>
    </row>
    <row r="20" spans="1:5" ht="18.75" customHeight="1">
      <c r="A20" s="74"/>
      <c r="B20" s="75" t="s">
        <v>138</v>
      </c>
      <c r="C20" s="76"/>
      <c r="D20" s="76" t="s">
        <v>124</v>
      </c>
      <c r="E20" s="77">
        <v>1</v>
      </c>
    </row>
    <row r="21" spans="1:5" ht="18.75" customHeight="1">
      <c r="A21" s="74"/>
      <c r="B21" s="75" t="s">
        <v>139</v>
      </c>
      <c r="C21" s="76"/>
      <c r="D21" s="76" t="s">
        <v>124</v>
      </c>
      <c r="E21" s="77">
        <v>0.5</v>
      </c>
    </row>
    <row r="22" spans="1:5" ht="18.75" customHeight="1">
      <c r="A22" s="74"/>
      <c r="B22" s="75" t="s">
        <v>140</v>
      </c>
      <c r="C22" s="76"/>
      <c r="D22" s="76" t="s">
        <v>124</v>
      </c>
      <c r="E22" s="77">
        <v>1</v>
      </c>
    </row>
    <row r="23" spans="1:5" ht="18.75" customHeight="1">
      <c r="A23" s="74"/>
      <c r="B23" s="75" t="s">
        <v>141</v>
      </c>
      <c r="C23" s="76"/>
      <c r="D23" s="76" t="s">
        <v>124</v>
      </c>
      <c r="E23" s="77">
        <v>1</v>
      </c>
    </row>
    <row r="24" spans="1:5" ht="18.75" customHeight="1">
      <c r="A24" s="74"/>
      <c r="B24" s="75" t="s">
        <v>142</v>
      </c>
      <c r="C24" s="76"/>
      <c r="D24" s="76" t="s">
        <v>124</v>
      </c>
      <c r="E24" s="77">
        <v>1</v>
      </c>
    </row>
    <row r="25" spans="1:5" ht="18.75" customHeight="1">
      <c r="A25" s="74"/>
      <c r="B25" s="75" t="s">
        <v>143</v>
      </c>
      <c r="C25" s="76"/>
      <c r="D25" s="76" t="s">
        <v>124</v>
      </c>
      <c r="E25" s="77">
        <v>1</v>
      </c>
    </row>
    <row r="26" spans="1:5" ht="18.75" customHeight="1">
      <c r="A26" s="71"/>
      <c r="B26" s="71" t="s">
        <v>144</v>
      </c>
      <c r="C26" s="71"/>
      <c r="D26" s="73" t="s">
        <v>124</v>
      </c>
      <c r="E26" s="72">
        <v>0</v>
      </c>
    </row>
    <row r="27" spans="1:5" ht="18.75" customHeight="1">
      <c r="A27" s="74"/>
      <c r="B27" s="75" t="s">
        <v>145</v>
      </c>
      <c r="C27" s="76"/>
      <c r="D27" s="76" t="s">
        <v>124</v>
      </c>
      <c r="E27" s="77"/>
    </row>
    <row r="28" spans="1:5" ht="18.75" customHeight="1">
      <c r="A28" s="74"/>
      <c r="B28" s="75" t="s">
        <v>146</v>
      </c>
      <c r="C28" s="76"/>
      <c r="D28" s="76" t="s">
        <v>124</v>
      </c>
      <c r="E28" s="77"/>
    </row>
    <row r="29" spans="1:5" ht="18.75" customHeight="1">
      <c r="A29" s="74"/>
      <c r="B29" s="75"/>
      <c r="C29" s="76"/>
      <c r="D29" s="76" t="s">
        <v>124</v>
      </c>
      <c r="E29" s="77"/>
    </row>
    <row r="30" spans="1:5" ht="18.75" customHeight="1">
      <c r="A30" s="71"/>
      <c r="B30" s="71" t="s">
        <v>147</v>
      </c>
      <c r="C30" s="71"/>
      <c r="D30" s="73" t="s">
        <v>124</v>
      </c>
      <c r="E30" s="72">
        <f>SUM(E31:E34)</f>
        <v>4</v>
      </c>
    </row>
    <row r="31" spans="1:5" ht="18.75" customHeight="1">
      <c r="A31" s="74"/>
      <c r="B31" s="75" t="s">
        <v>148</v>
      </c>
      <c r="C31" s="76"/>
      <c r="D31" s="76" t="s">
        <v>124</v>
      </c>
      <c r="E31" s="77">
        <v>2</v>
      </c>
    </row>
    <row r="32" spans="1:5" ht="18.75" customHeight="1">
      <c r="A32" s="74"/>
      <c r="B32" s="75" t="s">
        <v>149</v>
      </c>
      <c r="C32" s="76"/>
      <c r="D32" s="76" t="s">
        <v>124</v>
      </c>
      <c r="E32" s="77">
        <v>1</v>
      </c>
    </row>
    <row r="33" spans="1:5" ht="18.75" customHeight="1">
      <c r="A33" s="74"/>
      <c r="B33" s="75" t="s">
        <v>150</v>
      </c>
      <c r="C33" s="76"/>
      <c r="D33" s="76" t="s">
        <v>124</v>
      </c>
      <c r="E33" s="77">
        <v>1</v>
      </c>
    </row>
    <row r="34" spans="1:5" ht="18.75" customHeight="1">
      <c r="A34" s="74"/>
      <c r="B34" s="75"/>
      <c r="C34" s="76"/>
      <c r="D34" s="76" t="s">
        <v>124</v>
      </c>
      <c r="E34" s="77"/>
    </row>
    <row r="35" spans="1:5" ht="18">
      <c r="A35" s="78"/>
      <c r="B35" s="79" t="s">
        <v>125</v>
      </c>
      <c r="C35" s="80"/>
      <c r="D35" s="80" t="s">
        <v>124</v>
      </c>
      <c r="E35" s="72">
        <f>SUM(E36:E44)</f>
        <v>15</v>
      </c>
    </row>
    <row r="36" spans="1:5" ht="14.25">
      <c r="A36" s="81"/>
      <c r="B36" s="82">
        <v>1</v>
      </c>
      <c r="C36" s="83"/>
      <c r="D36" s="76" t="s">
        <v>124</v>
      </c>
      <c r="E36" s="77">
        <v>1.5</v>
      </c>
    </row>
    <row r="37" spans="1:5" ht="14.25">
      <c r="A37" s="81"/>
      <c r="B37" s="82">
        <v>2</v>
      </c>
      <c r="C37" s="83"/>
      <c r="D37" s="76" t="s">
        <v>124</v>
      </c>
      <c r="E37" s="77">
        <v>1</v>
      </c>
    </row>
    <row r="38" spans="1:5" ht="14.25">
      <c r="A38" s="81"/>
      <c r="B38" s="82">
        <v>3</v>
      </c>
      <c r="C38" s="83"/>
      <c r="D38" s="76" t="s">
        <v>124</v>
      </c>
      <c r="E38" s="77">
        <v>3</v>
      </c>
    </row>
    <row r="39" spans="1:5" ht="14.25">
      <c r="A39" s="81"/>
      <c r="B39" s="82">
        <v>4</v>
      </c>
      <c r="C39" s="83"/>
      <c r="D39" s="76" t="s">
        <v>124</v>
      </c>
      <c r="E39" s="77">
        <v>2</v>
      </c>
    </row>
    <row r="40" spans="1:5" ht="14.25">
      <c r="A40" s="81"/>
      <c r="B40" s="82">
        <v>5</v>
      </c>
      <c r="C40" s="83"/>
      <c r="D40" s="76" t="s">
        <v>124</v>
      </c>
      <c r="E40" s="77">
        <v>1</v>
      </c>
    </row>
    <row r="41" spans="1:5" ht="14.25">
      <c r="A41" s="81"/>
      <c r="B41" s="82">
        <v>6</v>
      </c>
      <c r="C41" s="83"/>
      <c r="D41" s="76" t="s">
        <v>124</v>
      </c>
      <c r="E41" s="77">
        <v>2.5</v>
      </c>
    </row>
    <row r="42" spans="1:5" ht="14.25">
      <c r="A42" s="81"/>
      <c r="B42" s="82">
        <v>7</v>
      </c>
      <c r="C42" s="83"/>
      <c r="D42" s="76" t="s">
        <v>124</v>
      </c>
      <c r="E42" s="77">
        <v>1.5</v>
      </c>
    </row>
    <row r="43" spans="1:5" ht="14.25">
      <c r="A43" s="81"/>
      <c r="B43" s="82">
        <v>8</v>
      </c>
      <c r="C43" s="83"/>
      <c r="D43" s="76" t="s">
        <v>124</v>
      </c>
      <c r="E43" s="77">
        <v>1.5</v>
      </c>
    </row>
    <row r="44" spans="1:5" ht="14.25">
      <c r="A44" s="81"/>
      <c r="B44" s="82">
        <v>9</v>
      </c>
      <c r="C44" s="83"/>
      <c r="D44" s="76" t="s">
        <v>124</v>
      </c>
      <c r="E44" s="77">
        <v>1</v>
      </c>
    </row>
    <row r="45" spans="1:5" ht="15.75">
      <c r="A45" s="84"/>
      <c r="B45" s="85"/>
      <c r="C45" s="86"/>
      <c r="D45" s="76" t="s">
        <v>124</v>
      </c>
      <c r="E45" s="77"/>
    </row>
    <row r="46" spans="1:5" ht="14.25">
      <c r="A46" s="81"/>
      <c r="D46" s="83"/>
      <c r="E46" s="83"/>
    </row>
    <row r="47" spans="1:5" ht="20.25">
      <c r="A47" s="87" t="s">
        <v>151</v>
      </c>
      <c r="B47" s="88"/>
      <c r="C47" s="88"/>
      <c r="D47" s="89"/>
      <c r="E47" s="89"/>
    </row>
    <row r="48" spans="1:5" ht="14.25">
      <c r="A48" s="90" t="s">
        <v>152</v>
      </c>
      <c r="B48" s="91" t="s">
        <v>153</v>
      </c>
      <c r="C48" s="92"/>
      <c r="D48" s="93"/>
      <c r="E48" s="83"/>
    </row>
    <row r="49" spans="1:5" ht="14.25">
      <c r="A49" s="94" t="s">
        <v>154</v>
      </c>
      <c r="B49" s="95" t="s">
        <v>155</v>
      </c>
      <c r="C49" s="92"/>
      <c r="D49" s="93"/>
      <c r="E49" s="83"/>
    </row>
    <row r="50" spans="1:5" ht="14.25">
      <c r="A50" s="96" t="s">
        <v>156</v>
      </c>
      <c r="B50" s="97" t="s">
        <v>157</v>
      </c>
      <c r="C50" s="92"/>
      <c r="D50" s="93"/>
      <c r="E50" s="83"/>
    </row>
    <row r="51" spans="1:5" ht="14.25">
      <c r="A51" s="98"/>
      <c r="B51" s="99" t="s">
        <v>158</v>
      </c>
      <c r="C51" s="100">
        <f>SUM(C48:C50)</f>
        <v>0</v>
      </c>
      <c r="D51" s="101"/>
      <c r="E51" s="83"/>
    </row>
    <row r="52" spans="1:5" ht="14.25">
      <c r="A52" s="94"/>
      <c r="B52" s="102" t="s">
        <v>159</v>
      </c>
      <c r="C52" s="92"/>
      <c r="D52" s="93"/>
      <c r="E52" s="83"/>
    </row>
    <row r="53" spans="1:5" ht="14.25">
      <c r="A53" s="94"/>
      <c r="B53" s="102" t="s">
        <v>160</v>
      </c>
      <c r="C53" s="103"/>
      <c r="D53" s="93"/>
      <c r="E53" s="83"/>
    </row>
    <row r="54" spans="1:5" ht="14.25">
      <c r="A54" s="104"/>
      <c r="B54" s="99" t="s">
        <v>161</v>
      </c>
      <c r="C54" s="100"/>
      <c r="D54" s="93"/>
      <c r="E54" s="9"/>
    </row>
    <row r="55" spans="1:5" ht="14.25">
      <c r="A55" s="104"/>
      <c r="B55" s="99" t="s">
        <v>162</v>
      </c>
      <c r="C55" s="105">
        <f>IF(C54&gt;0,C51/C54*100,0)</f>
        <v>0</v>
      </c>
      <c r="D55" s="93"/>
      <c r="E55" s="83"/>
    </row>
    <row r="56" spans="1:5" ht="14.25">
      <c r="A56" s="106"/>
      <c r="B56" s="99" t="s">
        <v>163</v>
      </c>
      <c r="C56" s="105"/>
      <c r="D56" s="93"/>
      <c r="E56" s="83"/>
    </row>
    <row r="57" spans="1:5" ht="14.25" customHeight="1">
      <c r="A57" s="107" t="s">
        <v>164</v>
      </c>
      <c r="B57" s="107"/>
      <c r="C57" s="108">
        <f>SUM(C58:C62)</f>
        <v>0</v>
      </c>
      <c r="D57" s="93"/>
      <c r="E57" s="83"/>
    </row>
    <row r="58" spans="1:5" ht="14.25">
      <c r="A58" s="90" t="s">
        <v>165</v>
      </c>
      <c r="B58" s="91" t="s">
        <v>166</v>
      </c>
      <c r="C58" s="92"/>
      <c r="D58" s="93"/>
      <c r="E58" s="9"/>
    </row>
    <row r="59" spans="1:5" ht="14.25">
      <c r="A59" s="94" t="s">
        <v>167</v>
      </c>
      <c r="B59" s="95" t="s">
        <v>168</v>
      </c>
      <c r="C59" s="92"/>
      <c r="D59" s="93"/>
      <c r="E59" s="83"/>
    </row>
    <row r="60" spans="1:5" ht="14.25">
      <c r="A60" s="94" t="s">
        <v>169</v>
      </c>
      <c r="B60" s="95" t="s">
        <v>170</v>
      </c>
      <c r="C60" s="92" t="s">
        <v>171</v>
      </c>
      <c r="D60" s="93"/>
      <c r="E60" s="83"/>
    </row>
    <row r="61" spans="1:5" ht="14.25">
      <c r="A61" s="94" t="s">
        <v>172</v>
      </c>
      <c r="B61" s="95" t="s">
        <v>173</v>
      </c>
      <c r="C61" s="92"/>
      <c r="D61" s="93"/>
      <c r="E61" s="83"/>
    </row>
    <row r="62" spans="1:5" ht="14.25">
      <c r="A62" s="109"/>
      <c r="B62" s="97"/>
      <c r="C62" s="92"/>
      <c r="D62" s="93"/>
      <c r="E62" s="83"/>
    </row>
    <row r="63" spans="1:5" ht="14.25">
      <c r="A63" s="87" t="s">
        <v>174</v>
      </c>
      <c r="B63" s="110"/>
      <c r="C63" s="111">
        <f>IF(SUM(C64:C68)=0,"",SUM(C64:C68))</f>
        <v>0</v>
      </c>
      <c r="D63" s="93"/>
      <c r="E63" s="83"/>
    </row>
    <row r="64" spans="1:5" ht="70.5">
      <c r="A64" s="90" t="s">
        <v>175</v>
      </c>
      <c r="B64" s="112" t="s">
        <v>176</v>
      </c>
      <c r="C64" s="92"/>
      <c r="D64" s="93"/>
      <c r="E64" s="9"/>
    </row>
    <row r="65" spans="1:5" ht="14.25">
      <c r="A65" s="109"/>
      <c r="B65" s="97"/>
      <c r="C65" s="92"/>
      <c r="D65" s="93"/>
      <c r="E65" s="83"/>
    </row>
    <row r="66" spans="1:5" ht="14.25">
      <c r="A66" s="87" t="s">
        <v>177</v>
      </c>
      <c r="B66" s="110"/>
      <c r="C66" s="111">
        <f>IF(SUM(C67:C71)=0,"",SUM(C67:C71))</f>
        <v>0</v>
      </c>
      <c r="D66" s="93"/>
      <c r="E66" s="83"/>
    </row>
    <row r="67" spans="1:5" ht="25.5">
      <c r="A67" s="90" t="s">
        <v>178</v>
      </c>
      <c r="B67" s="91" t="s">
        <v>179</v>
      </c>
      <c r="C67" s="92"/>
      <c r="D67" s="93"/>
      <c r="E67" s="9"/>
    </row>
    <row r="68" spans="1:5" ht="14.25">
      <c r="A68" s="94" t="s">
        <v>180</v>
      </c>
      <c r="B68" s="95" t="s">
        <v>181</v>
      </c>
      <c r="C68" s="92"/>
      <c r="D68" s="93"/>
      <c r="E68" s="83"/>
    </row>
    <row r="69" spans="1:5" ht="14.25">
      <c r="A69" s="94" t="s">
        <v>182</v>
      </c>
      <c r="B69" s="95" t="s">
        <v>183</v>
      </c>
      <c r="C69" s="92"/>
      <c r="D69" s="93"/>
      <c r="E69" s="83"/>
    </row>
    <row r="70" spans="1:5" ht="14.25">
      <c r="A70" s="94" t="s">
        <v>184</v>
      </c>
      <c r="B70" s="95" t="s">
        <v>185</v>
      </c>
      <c r="C70" s="92"/>
      <c r="D70" s="93"/>
      <c r="E70" s="83"/>
    </row>
    <row r="71" spans="1:5" ht="14.25">
      <c r="A71" s="94" t="s">
        <v>186</v>
      </c>
      <c r="B71" s="95" t="s">
        <v>187</v>
      </c>
      <c r="C71" s="92"/>
      <c r="D71" s="93"/>
      <c r="E71" s="83"/>
    </row>
    <row r="72" spans="1:5" ht="14.25">
      <c r="A72" s="113"/>
      <c r="B72" s="114"/>
      <c r="C72" s="85"/>
      <c r="D72" s="83"/>
      <c r="E72" s="83"/>
    </row>
    <row r="73" spans="1:5" ht="14.25">
      <c r="A73" s="87" t="s">
        <v>126</v>
      </c>
      <c r="B73" s="110"/>
      <c r="C73" s="111">
        <f>IF(SUM(C74:C78)=0,"",SUM(C74:C78))</f>
        <v>0</v>
      </c>
      <c r="D73" s="83"/>
      <c r="E73" s="83"/>
    </row>
    <row r="74" spans="1:5" ht="25.5">
      <c r="A74" s="90" t="s">
        <v>188</v>
      </c>
      <c r="B74" s="91" t="s">
        <v>189</v>
      </c>
      <c r="C74" s="92"/>
      <c r="D74" s="83"/>
      <c r="E74" s="9"/>
    </row>
    <row r="75" spans="1:5" ht="14.25">
      <c r="A75" s="94" t="s">
        <v>190</v>
      </c>
      <c r="B75" s="95" t="s">
        <v>191</v>
      </c>
      <c r="C75" s="92"/>
      <c r="D75" s="83"/>
      <c r="E75" s="83"/>
    </row>
    <row r="76" spans="1:5" ht="14.25">
      <c r="A76" s="96" t="s">
        <v>192</v>
      </c>
      <c r="B76" s="97" t="s">
        <v>193</v>
      </c>
      <c r="C76" s="92"/>
      <c r="D76" s="83"/>
      <c r="E76" s="83"/>
    </row>
  </sheetData>
  <sheetProtection sheet="1" selectLockedCells="1"/>
  <mergeCells count="3">
    <mergeCell ref="A4:B4"/>
    <mergeCell ref="A5:B5"/>
    <mergeCell ref="A57:B57"/>
  </mergeCells>
  <printOptions gridLines="1"/>
  <pageMargins left="0.7479166666666667" right="0.7479166666666667" top="0.5118055555555555" bottom="0.51180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C12" sqref="C12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1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2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3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4" sqref="B4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4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7">
      <pane ySplit="1890" topLeftCell="A1" activePane="bottomLeft" state="split"/>
      <selection pane="topLeft" activeCell="A7" sqref="A7"/>
      <selection pane="bottomLeft" activeCell="B2" sqref="B2"/>
    </sheetView>
  </sheetViews>
  <sheetFormatPr defaultColWidth="10.28125" defaultRowHeight="12.75"/>
  <cols>
    <col min="1" max="1" width="6.7109375" style="115" customWidth="1"/>
    <col min="2" max="2" width="58.421875" style="116" customWidth="1"/>
    <col min="3" max="3" width="6.140625" style="0" customWidth="1"/>
    <col min="4" max="4" width="2.421875" style="89" customWidth="1"/>
    <col min="5" max="5" width="6.140625" style="89" customWidth="1"/>
    <col min="6" max="6" width="2.8515625" style="83" customWidth="1"/>
    <col min="7" max="16384" width="11.00390625" style="0" customWidth="1"/>
  </cols>
  <sheetData>
    <row r="1" spans="1:6" ht="20.25">
      <c r="A1" s="117">
        <f>'Kriterienkatalog+Punkte'!A1</f>
        <v>0</v>
      </c>
      <c r="B1" s="118"/>
      <c r="C1" s="119"/>
      <c r="D1" s="120"/>
      <c r="E1" s="121"/>
      <c r="F1"/>
    </row>
    <row r="2" spans="1:6" ht="25.5" customHeight="1">
      <c r="A2" s="122">
        <f>'Kriterienkatalog+Punkte'!A2</f>
        <v>0</v>
      </c>
      <c r="B2" s="123"/>
      <c r="C2" s="124" t="s">
        <v>194</v>
      </c>
      <c r="D2" s="124"/>
      <c r="E2" s="125">
        <f>IF(C3&lt;0,6,VLOOKUP(C3,Notentabelle!B6:E106,3))</f>
        <v>6</v>
      </c>
      <c r="F2"/>
    </row>
    <row r="3" spans="1:5" ht="18">
      <c r="A3" s="126">
        <v>5</v>
      </c>
      <c r="B3" s="127">
        <f>VLOOKUP($A$3,Namensliste!A2:C30,3)&amp;" "&amp;VLOOKUP($A$3,Namensliste!A2:C30,2)</f>
        <v>0</v>
      </c>
      <c r="C3" s="128">
        <f>C4+C5</f>
        <v>0</v>
      </c>
      <c r="D3" s="128"/>
      <c r="E3" s="129">
        <f>E4+E5</f>
        <v>40</v>
      </c>
    </row>
    <row r="4" spans="1:5" ht="18">
      <c r="A4" s="130"/>
      <c r="B4" s="131" t="s">
        <v>195</v>
      </c>
      <c r="C4" s="65">
        <f>C6+C14+C18+C26+C30</f>
        <v>0</v>
      </c>
      <c r="D4" s="65" t="s">
        <v>124</v>
      </c>
      <c r="E4" s="132">
        <f>E6+E14+E18+E26+E30</f>
        <v>25</v>
      </c>
    </row>
    <row r="5" spans="1:5" ht="18">
      <c r="A5" s="130"/>
      <c r="B5" s="131" t="s">
        <v>125</v>
      </c>
      <c r="C5" s="65">
        <f>C35</f>
        <v>0</v>
      </c>
      <c r="D5" s="65" t="s">
        <v>124</v>
      </c>
      <c r="E5" s="132">
        <f>E35</f>
        <v>15</v>
      </c>
    </row>
    <row r="6" spans="1:7" ht="18">
      <c r="A6" s="133"/>
      <c r="B6" s="134">
        <f>IF('Kriterienkatalog+Punkte'!B6="","",'Kriterienkatalog+Punkte'!B6)</f>
        <v>0</v>
      </c>
      <c r="C6" s="80">
        <f>SUM(C7:C13)</f>
        <v>0</v>
      </c>
      <c r="D6" s="135" t="s">
        <v>124</v>
      </c>
      <c r="E6" s="136">
        <f>IF('Kriterienkatalog+Punkte'!E6="","",'Kriterienkatalog+Punkte'!E6)</f>
        <v>13</v>
      </c>
      <c r="G6" s="137" t="s">
        <v>196</v>
      </c>
    </row>
    <row r="7" spans="1:7" ht="15.75">
      <c r="A7" s="138"/>
      <c r="B7" s="139">
        <f>IF('Kriterienkatalog+Punkte'!B7="","",'Kriterienkatalog+Punkte'!B7)</f>
        <v>0</v>
      </c>
      <c r="C7" s="140"/>
      <c r="D7" s="86">
        <f aca="true" t="shared" si="0" ref="D7:D25">IF(B7&lt;&gt;"","/","")</f>
        <v>0</v>
      </c>
      <c r="E7" s="141">
        <f>IF('Kriterienkatalog+Punkte'!E7="","",'Kriterienkatalog+Punkte'!E7)</f>
        <v>3</v>
      </c>
      <c r="G7" s="142">
        <f aca="true" t="shared" si="1" ref="G7:G25">IF(C7&gt;E7,"!!!!!","")</f>
        <v>0</v>
      </c>
    </row>
    <row r="8" spans="1:7" ht="15.75">
      <c r="A8" s="138"/>
      <c r="B8" s="143">
        <f>IF('Kriterienkatalog+Punkte'!B8="","",'Kriterienkatalog+Punkte'!B8)</f>
        <v>0</v>
      </c>
      <c r="C8" s="140"/>
      <c r="D8" s="86">
        <f t="shared" si="0"/>
        <v>0</v>
      </c>
      <c r="E8" s="141">
        <f>IF('Kriterienkatalog+Punkte'!E8="","",'Kriterienkatalog+Punkte'!E8)</f>
        <v>0</v>
      </c>
      <c r="G8" s="142">
        <f t="shared" si="1"/>
        <v>0</v>
      </c>
    </row>
    <row r="9" spans="1:7" ht="15.75">
      <c r="A9" s="138"/>
      <c r="B9" s="139">
        <f>IF('Kriterienkatalog+Punkte'!B9="","",'Kriterienkatalog+Punkte'!B9)</f>
        <v>0</v>
      </c>
      <c r="C9" s="140"/>
      <c r="D9" s="86">
        <f t="shared" si="0"/>
        <v>0</v>
      </c>
      <c r="E9" s="141">
        <f>IF('Kriterienkatalog+Punkte'!E9="","",'Kriterienkatalog+Punkte'!E9)</f>
        <v>4</v>
      </c>
      <c r="G9" s="142">
        <f t="shared" si="1"/>
        <v>0</v>
      </c>
    </row>
    <row r="10" spans="1:7" ht="15.75">
      <c r="A10" s="138"/>
      <c r="B10" s="139">
        <f>IF('Kriterienkatalog+Punkte'!B10="","",'Kriterienkatalog+Punkte'!B10)</f>
        <v>0</v>
      </c>
      <c r="C10" s="140"/>
      <c r="D10" s="86">
        <f t="shared" si="0"/>
        <v>0</v>
      </c>
      <c r="E10" s="141">
        <f>IF('Kriterienkatalog+Punkte'!E10="","",'Kriterienkatalog+Punkte'!E10)</f>
        <v>2</v>
      </c>
      <c r="G10" s="142">
        <f t="shared" si="1"/>
        <v>0</v>
      </c>
    </row>
    <row r="11" spans="1:7" ht="15.75">
      <c r="A11" s="138"/>
      <c r="B11" s="139">
        <f>IF('Kriterienkatalog+Punkte'!B11="","",'Kriterienkatalog+Punkte'!B11)</f>
        <v>0</v>
      </c>
      <c r="C11" s="140"/>
      <c r="D11" s="86">
        <f t="shared" si="0"/>
        <v>0</v>
      </c>
      <c r="E11" s="141">
        <f>IF('Kriterienkatalog+Punkte'!E11="","",'Kriterienkatalog+Punkte'!E11)</f>
        <v>2</v>
      </c>
      <c r="G11" s="142">
        <f t="shared" si="1"/>
        <v>0</v>
      </c>
    </row>
    <row r="12" spans="1:7" ht="15.75">
      <c r="A12" s="138"/>
      <c r="B12" s="139">
        <f>IF('Kriterienkatalog+Punkte'!B12="","",'Kriterienkatalog+Punkte'!B12)</f>
        <v>0</v>
      </c>
      <c r="C12" s="140"/>
      <c r="D12" s="86">
        <f t="shared" si="0"/>
        <v>0</v>
      </c>
      <c r="E12" s="141">
        <f>IF('Kriterienkatalog+Punkte'!E12="","",'Kriterienkatalog+Punkte'!E12)</f>
        <v>2</v>
      </c>
      <c r="G12" s="142">
        <f t="shared" si="1"/>
        <v>0</v>
      </c>
    </row>
    <row r="13" spans="1:7" ht="15.75">
      <c r="A13" s="138"/>
      <c r="B13" s="144">
        <f>IF('Kriterienkatalog+Punkte'!B13="","",'Kriterienkatalog+Punkte'!B13)</f>
        <v>0</v>
      </c>
      <c r="C13" s="140"/>
      <c r="D13" s="86">
        <f t="shared" si="0"/>
        <v>0</v>
      </c>
      <c r="E13" s="141">
        <f>IF('Kriterienkatalog+Punkte'!E13="","",'Kriterienkatalog+Punkte'!E13)</f>
        <v>0</v>
      </c>
      <c r="G13" s="142">
        <f t="shared" si="1"/>
        <v>0</v>
      </c>
    </row>
    <row r="14" spans="1:7" ht="18">
      <c r="A14" s="78"/>
      <c r="B14" s="134">
        <f>IF('Kriterienkatalog+Punkte'!B14="","",'Kriterienkatalog+Punkte'!B14)</f>
        <v>0</v>
      </c>
      <c r="C14" s="80">
        <f>SUM(C15:C17)</f>
        <v>0</v>
      </c>
      <c r="D14" s="80">
        <f t="shared" si="0"/>
        <v>0</v>
      </c>
      <c r="E14" s="145">
        <f>IF('Kriterienkatalog+Punkte'!E14="","",'Kriterienkatalog+Punkte'!E14)</f>
        <v>2</v>
      </c>
      <c r="G14" s="142">
        <f t="shared" si="1"/>
        <v>0</v>
      </c>
    </row>
    <row r="15" spans="1:7" ht="15.75">
      <c r="A15" s="138"/>
      <c r="B15" s="139">
        <f>IF('Kriterienkatalog+Punkte'!B15="","",'Kriterienkatalog+Punkte'!B15)</f>
        <v>0</v>
      </c>
      <c r="C15" s="140"/>
      <c r="D15" s="86">
        <f t="shared" si="0"/>
        <v>0</v>
      </c>
      <c r="E15" s="141">
        <f>IF('Kriterienkatalog+Punkte'!E15="","",'Kriterienkatalog+Punkte'!E15)</f>
        <v>1</v>
      </c>
      <c r="G15" s="142">
        <f t="shared" si="1"/>
        <v>0</v>
      </c>
    </row>
    <row r="16" spans="1:7" ht="15.75">
      <c r="A16" s="138"/>
      <c r="B16" s="139">
        <f>IF('Kriterienkatalog+Punkte'!B16="","",'Kriterienkatalog+Punkte'!B16)</f>
        <v>0</v>
      </c>
      <c r="C16" s="140"/>
      <c r="D16" s="86">
        <f t="shared" si="0"/>
        <v>0</v>
      </c>
      <c r="E16" s="141">
        <f>IF('Kriterienkatalog+Punkte'!E16="","",'Kriterienkatalog+Punkte'!E16)</f>
        <v>1</v>
      </c>
      <c r="G16" s="142">
        <f t="shared" si="1"/>
        <v>0</v>
      </c>
    </row>
    <row r="17" spans="1:7" ht="15.75">
      <c r="A17" s="138"/>
      <c r="B17" s="144">
        <f>IF('Kriterienkatalog+Punkte'!B17="","",'Kriterienkatalog+Punkte'!B17)</f>
        <v>0</v>
      </c>
      <c r="C17" s="140"/>
      <c r="D17" s="86">
        <f t="shared" si="0"/>
        <v>0</v>
      </c>
      <c r="E17" s="141">
        <f>IF('Kriterienkatalog+Punkte'!E17="","",'Kriterienkatalog+Punkte'!E17)</f>
        <v>0</v>
      </c>
      <c r="G17" s="142">
        <f t="shared" si="1"/>
        <v>0</v>
      </c>
    </row>
    <row r="18" spans="1:7" ht="18">
      <c r="A18" s="78"/>
      <c r="B18" s="134">
        <f>IF('Kriterienkatalog+Punkte'!B18="","",'Kriterienkatalog+Punkte'!B18)</f>
        <v>0</v>
      </c>
      <c r="C18" s="80">
        <f>SUM(C19:C25)</f>
        <v>0</v>
      </c>
      <c r="D18" s="80">
        <f t="shared" si="0"/>
        <v>0</v>
      </c>
      <c r="E18" s="145">
        <f>IF('Kriterienkatalog+Punkte'!E18="","",'Kriterienkatalog+Punkte'!E18)</f>
        <v>6</v>
      </c>
      <c r="G18" s="142">
        <f t="shared" si="1"/>
        <v>0</v>
      </c>
    </row>
    <row r="19" spans="1:7" ht="15.75">
      <c r="A19" s="138"/>
      <c r="B19" s="139">
        <f>IF('Kriterienkatalog+Punkte'!B19="","",'Kriterienkatalog+Punkte'!B19)</f>
        <v>0</v>
      </c>
      <c r="C19" s="140"/>
      <c r="D19" s="86">
        <f t="shared" si="0"/>
        <v>0</v>
      </c>
      <c r="E19" s="141">
        <f>IF('Kriterienkatalog+Punkte'!E19="","",'Kriterienkatalog+Punkte'!E19)</f>
        <v>0.5</v>
      </c>
      <c r="G19" s="142">
        <f t="shared" si="1"/>
        <v>0</v>
      </c>
    </row>
    <row r="20" spans="1:7" ht="15.75">
      <c r="A20" s="138"/>
      <c r="B20" s="139">
        <f>IF('Kriterienkatalog+Punkte'!B20="","",'Kriterienkatalog+Punkte'!B20)</f>
        <v>0</v>
      </c>
      <c r="C20" s="140"/>
      <c r="D20" s="86">
        <f t="shared" si="0"/>
        <v>0</v>
      </c>
      <c r="E20" s="141">
        <f>IF('Kriterienkatalog+Punkte'!E20="","",'Kriterienkatalog+Punkte'!E20)</f>
        <v>1</v>
      </c>
      <c r="G20" s="142">
        <f t="shared" si="1"/>
        <v>0</v>
      </c>
    </row>
    <row r="21" spans="1:7" ht="15.75">
      <c r="A21" s="138"/>
      <c r="B21" s="139">
        <f>IF('Kriterienkatalog+Punkte'!B21="","",'Kriterienkatalog+Punkte'!B21)</f>
        <v>0</v>
      </c>
      <c r="C21" s="140"/>
      <c r="D21" s="86">
        <f t="shared" si="0"/>
        <v>0</v>
      </c>
      <c r="E21" s="141">
        <f>IF('Kriterienkatalog+Punkte'!E21="","",'Kriterienkatalog+Punkte'!E21)</f>
        <v>0.5</v>
      </c>
      <c r="G21" s="142">
        <f t="shared" si="1"/>
        <v>0</v>
      </c>
    </row>
    <row r="22" spans="1:7" ht="15.75">
      <c r="A22" s="138"/>
      <c r="B22" s="139">
        <f>IF('Kriterienkatalog+Punkte'!B22="","",'Kriterienkatalog+Punkte'!B22)</f>
        <v>0</v>
      </c>
      <c r="C22" s="140"/>
      <c r="D22" s="86">
        <f t="shared" si="0"/>
        <v>0</v>
      </c>
      <c r="E22" s="141">
        <f>IF('Kriterienkatalog+Punkte'!E22="","",'Kriterienkatalog+Punkte'!E22)</f>
        <v>1</v>
      </c>
      <c r="G22" s="142">
        <f t="shared" si="1"/>
        <v>0</v>
      </c>
    </row>
    <row r="23" spans="1:7" ht="15.75">
      <c r="A23" s="138"/>
      <c r="B23" s="139">
        <f>IF('Kriterienkatalog+Punkte'!B23="","",'Kriterienkatalog+Punkte'!B23)</f>
        <v>0</v>
      </c>
      <c r="C23" s="140"/>
      <c r="D23" s="86">
        <f t="shared" si="0"/>
        <v>0</v>
      </c>
      <c r="E23" s="141">
        <f>IF('Kriterienkatalog+Punkte'!E23="","",'Kriterienkatalog+Punkte'!E23)</f>
        <v>1</v>
      </c>
      <c r="G23" s="142">
        <f t="shared" si="1"/>
        <v>0</v>
      </c>
    </row>
    <row r="24" spans="1:7" ht="15.75">
      <c r="A24" s="138"/>
      <c r="B24" s="139">
        <f>IF('Kriterienkatalog+Punkte'!B24="","",'Kriterienkatalog+Punkte'!B24)</f>
        <v>0</v>
      </c>
      <c r="C24" s="140"/>
      <c r="D24" s="86">
        <f t="shared" si="0"/>
        <v>0</v>
      </c>
      <c r="E24" s="141">
        <f>IF('Kriterienkatalog+Punkte'!E24="","",'Kriterienkatalog+Punkte'!E24)</f>
        <v>1</v>
      </c>
      <c r="G24" s="142">
        <f t="shared" si="1"/>
        <v>0</v>
      </c>
    </row>
    <row r="25" spans="1:7" ht="15.75">
      <c r="A25" s="138"/>
      <c r="B25" s="139">
        <f>IF('Kriterienkatalog+Punkte'!B25="","",'Kriterienkatalog+Punkte'!B25)</f>
        <v>0</v>
      </c>
      <c r="C25" s="140"/>
      <c r="D25" s="86">
        <f t="shared" si="0"/>
        <v>0</v>
      </c>
      <c r="E25" s="141">
        <f>IF('Kriterienkatalog+Punkte'!E25="","",'Kriterienkatalog+Punkte'!E25)</f>
        <v>1</v>
      </c>
      <c r="G25" s="142">
        <f t="shared" si="1"/>
        <v>0</v>
      </c>
    </row>
    <row r="26" spans="1:7" ht="18">
      <c r="A26" s="78"/>
      <c r="B26" s="134">
        <f>IF('Kriterienkatalog+Punkte'!B26="","",'Kriterienkatalog+Punkte'!B26)</f>
        <v>0</v>
      </c>
      <c r="C26" s="80">
        <f>SUM(C27:C29)</f>
        <v>0</v>
      </c>
      <c r="D26" s="80"/>
      <c r="E26" s="145"/>
      <c r="G26" s="142"/>
    </row>
    <row r="27" spans="1:7" ht="15.75">
      <c r="A27" s="138"/>
      <c r="B27" s="139">
        <f>IF('Kriterienkatalog+Punkte'!B27="","",'Kriterienkatalog+Punkte'!B27)</f>
        <v>0</v>
      </c>
      <c r="C27" s="146">
        <f>IF(C56&lt;0.5,0,-C56)</f>
        <v>0</v>
      </c>
      <c r="D27" s="86"/>
      <c r="E27" s="147">
        <f>IF('Kriterienkatalog+Punkte'!E27="","",'Kriterienkatalog+Punkte'!E27)</f>
        <v>0</v>
      </c>
      <c r="G27" s="142">
        <f aca="true" t="shared" si="2" ref="G27:G45">IF(C27&gt;E27,"!!!!!","")</f>
        <v>0</v>
      </c>
    </row>
    <row r="28" spans="1:7" ht="15.75">
      <c r="A28" s="138"/>
      <c r="B28" s="139">
        <f>IF('Kriterienkatalog+Punkte'!B28="","",'Kriterienkatalog+Punkte'!B28)</f>
        <v>0</v>
      </c>
      <c r="C28" s="140"/>
      <c r="D28" s="86"/>
      <c r="E28" s="147">
        <f>IF('Kriterienkatalog+Punkte'!E28="","",'Kriterienkatalog+Punkte'!E28)</f>
        <v>0</v>
      </c>
      <c r="G28" s="142">
        <f t="shared" si="2"/>
        <v>0</v>
      </c>
    </row>
    <row r="29" spans="1:7" ht="15.75">
      <c r="A29" s="138"/>
      <c r="B29" s="144">
        <f>IF('Kriterienkatalog+Punkte'!B29="","",'Kriterienkatalog+Punkte'!B29)</f>
        <v>0</v>
      </c>
      <c r="C29" s="140"/>
      <c r="D29" s="86">
        <f aca="true" t="shared" si="3" ref="D29:D34">IF(B29&lt;&gt;"","/","")</f>
        <v>0</v>
      </c>
      <c r="E29" s="147">
        <f>IF('Kriterienkatalog+Punkte'!E29="","",'Kriterienkatalog+Punkte'!E29)</f>
        <v>0</v>
      </c>
      <c r="G29" s="142">
        <f t="shared" si="2"/>
        <v>0</v>
      </c>
    </row>
    <row r="30" spans="1:7" ht="18">
      <c r="A30" s="78"/>
      <c r="B30" s="134">
        <f>IF('Kriterienkatalog+Punkte'!B30="","",'Kriterienkatalog+Punkte'!B30)</f>
        <v>0</v>
      </c>
      <c r="C30" s="80">
        <f>SUM(C31:C34)</f>
        <v>0</v>
      </c>
      <c r="D30" s="80">
        <f t="shared" si="3"/>
        <v>0</v>
      </c>
      <c r="E30" s="145">
        <f>IF('Kriterienkatalog+Punkte'!E30="","",'Kriterienkatalog+Punkte'!E30)</f>
        <v>4</v>
      </c>
      <c r="G30" s="142">
        <f t="shared" si="2"/>
        <v>0</v>
      </c>
    </row>
    <row r="31" spans="1:7" ht="15.75">
      <c r="A31" s="138"/>
      <c r="B31" s="139">
        <f>IF('Kriterienkatalog+Punkte'!B31="","",'Kriterienkatalog+Punkte'!B31)</f>
        <v>0</v>
      </c>
      <c r="C31" s="140"/>
      <c r="D31" s="86">
        <f t="shared" si="3"/>
        <v>0</v>
      </c>
      <c r="E31" s="141">
        <f>IF('Kriterienkatalog+Punkte'!E31="","",'Kriterienkatalog+Punkte'!E31)</f>
        <v>2</v>
      </c>
      <c r="G31" s="142">
        <f t="shared" si="2"/>
        <v>0</v>
      </c>
    </row>
    <row r="32" spans="1:9" ht="15.75">
      <c r="A32" s="138"/>
      <c r="B32" s="139">
        <f>IF('Kriterienkatalog+Punkte'!B32="","",'Kriterienkatalog+Punkte'!B32)</f>
        <v>0</v>
      </c>
      <c r="C32" s="140"/>
      <c r="D32" s="86">
        <f t="shared" si="3"/>
        <v>0</v>
      </c>
      <c r="E32" s="141">
        <f>IF('Kriterienkatalog+Punkte'!E32="","",'Kriterienkatalog+Punkte'!E32)</f>
        <v>1</v>
      </c>
      <c r="G32" s="142">
        <f t="shared" si="2"/>
        <v>0</v>
      </c>
      <c r="I32" s="50"/>
    </row>
    <row r="33" spans="1:7" ht="15.75">
      <c r="A33" s="138"/>
      <c r="B33" s="139">
        <f>IF('Kriterienkatalog+Punkte'!B33="","",'Kriterienkatalog+Punkte'!B33)</f>
        <v>0</v>
      </c>
      <c r="C33" s="140"/>
      <c r="D33" s="86">
        <f t="shared" si="3"/>
        <v>0</v>
      </c>
      <c r="E33" s="141">
        <f>IF('Kriterienkatalog+Punkte'!E33="","",'Kriterienkatalog+Punkte'!E33)</f>
        <v>1</v>
      </c>
      <c r="G33" s="142">
        <f t="shared" si="2"/>
        <v>0</v>
      </c>
    </row>
    <row r="34" spans="1:7" ht="15.75">
      <c r="A34" s="138"/>
      <c r="B34" s="144">
        <f>IF('Kriterienkatalog+Punkte'!B34="","",'Kriterienkatalog+Punkte'!B34)</f>
        <v>0</v>
      </c>
      <c r="C34" s="140"/>
      <c r="D34" s="86">
        <f t="shared" si="3"/>
        <v>0</v>
      </c>
      <c r="E34" s="141">
        <f>IF('Kriterienkatalog+Punkte'!E34="","",'Kriterienkatalog+Punkte'!E34)</f>
        <v>0</v>
      </c>
      <c r="G34" s="142">
        <f t="shared" si="2"/>
        <v>0</v>
      </c>
    </row>
    <row r="35" spans="1:7" ht="18">
      <c r="A35" s="148"/>
      <c r="B35" s="134" t="s">
        <v>125</v>
      </c>
      <c r="C35" s="80">
        <f>SUM(C36:C46)</f>
        <v>0</v>
      </c>
      <c r="D35" s="80" t="s">
        <v>124</v>
      </c>
      <c r="E35" s="145">
        <f>'Kriterienkatalog+Punkte'!E35</f>
        <v>15</v>
      </c>
      <c r="G35" s="142">
        <f t="shared" si="2"/>
        <v>0</v>
      </c>
    </row>
    <row r="36" spans="1:7" ht="15.75">
      <c r="A36" s="149"/>
      <c r="B36" s="150">
        <v>1</v>
      </c>
      <c r="C36" s="140"/>
      <c r="D36" s="86" t="s">
        <v>124</v>
      </c>
      <c r="E36" s="141">
        <f>'Kriterienkatalog+Punkte'!E36</f>
        <v>1.5</v>
      </c>
      <c r="G36" s="142">
        <f t="shared" si="2"/>
        <v>0</v>
      </c>
    </row>
    <row r="37" spans="1:7" ht="15.75">
      <c r="A37" s="149"/>
      <c r="B37" s="150">
        <v>2</v>
      </c>
      <c r="C37" s="140"/>
      <c r="D37" s="86" t="s">
        <v>124</v>
      </c>
      <c r="E37" s="141">
        <f>'Kriterienkatalog+Punkte'!E37</f>
        <v>1</v>
      </c>
      <c r="G37" s="142">
        <f t="shared" si="2"/>
        <v>0</v>
      </c>
    </row>
    <row r="38" spans="1:7" ht="15.75">
      <c r="A38" s="149"/>
      <c r="B38" s="150">
        <v>3</v>
      </c>
      <c r="C38" s="140"/>
      <c r="D38" s="86" t="s">
        <v>124</v>
      </c>
      <c r="E38" s="141">
        <f>'Kriterienkatalog+Punkte'!E38</f>
        <v>3</v>
      </c>
      <c r="G38" s="142">
        <f t="shared" si="2"/>
        <v>0</v>
      </c>
    </row>
    <row r="39" spans="1:7" ht="15.75">
      <c r="A39" s="149"/>
      <c r="B39" s="150">
        <v>4</v>
      </c>
      <c r="C39" s="140"/>
      <c r="D39" s="86" t="s">
        <v>124</v>
      </c>
      <c r="E39" s="141">
        <f>'Kriterienkatalog+Punkte'!E39</f>
        <v>2</v>
      </c>
      <c r="G39" s="142">
        <f t="shared" si="2"/>
        <v>0</v>
      </c>
    </row>
    <row r="40" spans="1:7" ht="15.75">
      <c r="A40" s="149"/>
      <c r="B40" s="150">
        <v>5</v>
      </c>
      <c r="C40" s="140"/>
      <c r="D40" s="86" t="s">
        <v>124</v>
      </c>
      <c r="E40" s="141">
        <f>'Kriterienkatalog+Punkte'!E40</f>
        <v>1</v>
      </c>
      <c r="G40" s="142">
        <f t="shared" si="2"/>
        <v>0</v>
      </c>
    </row>
    <row r="41" spans="1:7" ht="15.75">
      <c r="A41" s="149"/>
      <c r="B41" s="150">
        <v>6</v>
      </c>
      <c r="C41" s="140"/>
      <c r="D41" s="86" t="s">
        <v>124</v>
      </c>
      <c r="E41" s="141">
        <f>'Kriterienkatalog+Punkte'!E41</f>
        <v>2.5</v>
      </c>
      <c r="G41" s="142">
        <f t="shared" si="2"/>
        <v>0</v>
      </c>
    </row>
    <row r="42" spans="1:7" ht="15.75">
      <c r="A42" s="149"/>
      <c r="B42" s="150">
        <v>7</v>
      </c>
      <c r="C42" s="140"/>
      <c r="D42" s="86" t="s">
        <v>124</v>
      </c>
      <c r="E42" s="141">
        <f>'Kriterienkatalog+Punkte'!E42</f>
        <v>1.5</v>
      </c>
      <c r="G42" s="142">
        <f t="shared" si="2"/>
        <v>0</v>
      </c>
    </row>
    <row r="43" spans="1:7" ht="15.75">
      <c r="A43" s="149"/>
      <c r="B43" s="150">
        <v>8</v>
      </c>
      <c r="C43" s="140"/>
      <c r="D43" s="86" t="s">
        <v>124</v>
      </c>
      <c r="E43" s="141">
        <f>'Kriterienkatalog+Punkte'!E43</f>
        <v>1.5</v>
      </c>
      <c r="G43" s="142">
        <f t="shared" si="2"/>
        <v>0</v>
      </c>
    </row>
    <row r="44" spans="1:7" ht="15.75">
      <c r="A44" s="149"/>
      <c r="B44" s="150">
        <v>9</v>
      </c>
      <c r="C44" s="140"/>
      <c r="D44" s="86" t="s">
        <v>124</v>
      </c>
      <c r="E44" s="141">
        <f>'Kriterienkatalog+Punkte'!E44</f>
        <v>1</v>
      </c>
      <c r="G44" s="142">
        <f t="shared" si="2"/>
        <v>0</v>
      </c>
    </row>
    <row r="45" spans="1:7" ht="19.5" customHeight="1">
      <c r="A45" s="151"/>
      <c r="B45" s="123"/>
      <c r="C45" s="140"/>
      <c r="D45" s="86" t="s">
        <v>124</v>
      </c>
      <c r="E45" s="141"/>
      <c r="F45"/>
      <c r="G45" s="142">
        <f t="shared" si="2"/>
        <v>0</v>
      </c>
    </row>
    <row r="46" spans="1:6" s="50" customFormat="1" ht="15.75">
      <c r="A46" s="152"/>
      <c r="B46" s="152"/>
      <c r="C46" s="153"/>
      <c r="D46" s="86">
        <f>IF(B46&lt;&gt;"","/","")</f>
        <v>0</v>
      </c>
      <c r="E46" s="147"/>
      <c r="F46" s="154"/>
    </row>
    <row r="47" spans="1:5" ht="20.25">
      <c r="A47" s="155"/>
      <c r="B47" s="156">
        <f>B3</f>
        <v>0</v>
      </c>
      <c r="C47" s="157"/>
      <c r="E47" s="158"/>
    </row>
    <row r="48" spans="1:5" ht="15.75">
      <c r="A48" s="159">
        <f>'Kriterienkatalog+Punkte'!A48</f>
        <v>0</v>
      </c>
      <c r="B48" s="160">
        <f>'Kriterienkatalog+Punkte'!B48</f>
        <v>0</v>
      </c>
      <c r="C48" s="140"/>
      <c r="D48" s="101"/>
      <c r="E48" s="161"/>
    </row>
    <row r="49" spans="1:5" ht="15.75">
      <c r="A49" s="159">
        <f>'Kriterienkatalog+Punkte'!A49</f>
        <v>0</v>
      </c>
      <c r="B49" s="160">
        <f>'Kriterienkatalog+Punkte'!B49</f>
        <v>0</v>
      </c>
      <c r="C49" s="140"/>
      <c r="D49" s="93"/>
      <c r="E49" s="161"/>
    </row>
    <row r="50" spans="1:5" ht="15.75">
      <c r="A50" s="159">
        <f>'Kriterienkatalog+Punkte'!A50</f>
        <v>0</v>
      </c>
      <c r="B50" s="160">
        <f>'Kriterienkatalog+Punkte'!B50</f>
        <v>0</v>
      </c>
      <c r="C50" s="140"/>
      <c r="D50" s="93"/>
      <c r="E50" s="161"/>
    </row>
    <row r="51" spans="1:5" ht="15.75">
      <c r="A51" s="159"/>
      <c r="B51" s="160">
        <f>'Kriterienkatalog+Punkte'!B51</f>
        <v>0</v>
      </c>
      <c r="C51" s="162">
        <f>SUM(C35:C50)</f>
        <v>0</v>
      </c>
      <c r="D51" s="93"/>
      <c r="E51" s="161"/>
    </row>
    <row r="52" spans="1:5" ht="15.75">
      <c r="A52" s="159"/>
      <c r="B52" s="160">
        <f>'Kriterienkatalog+Punkte'!B52</f>
        <v>0</v>
      </c>
      <c r="C52" s="140"/>
      <c r="D52" s="93"/>
      <c r="E52" s="161"/>
    </row>
    <row r="53" spans="1:5" ht="15.75">
      <c r="A53" s="159"/>
      <c r="B53" s="160">
        <f>'Kriterienkatalog+Punkte'!B53</f>
        <v>0</v>
      </c>
      <c r="C53" s="140"/>
      <c r="D53" s="93"/>
      <c r="E53" s="161"/>
    </row>
    <row r="54" spans="1:5" ht="15.75">
      <c r="A54" s="159"/>
      <c r="B54" s="160">
        <f>'Kriterienkatalog+Punkte'!B54</f>
        <v>0</v>
      </c>
      <c r="C54" s="162">
        <f>C52-C53</f>
        <v>0</v>
      </c>
      <c r="D54" s="93"/>
      <c r="E54" s="161"/>
    </row>
    <row r="55" spans="1:5" ht="15.75">
      <c r="A55" s="159"/>
      <c r="B55" s="160">
        <f>'Kriterienkatalog+Punkte'!B55</f>
        <v>0</v>
      </c>
      <c r="C55" s="163">
        <f>IF(C54&gt;0,C51/C54,"!!!")</f>
        <v>0</v>
      </c>
      <c r="D55" s="93"/>
      <c r="E55" s="161"/>
    </row>
    <row r="56" spans="1:5" ht="15.75">
      <c r="A56" s="159"/>
      <c r="B56" s="160">
        <f>'Kriterienkatalog+Punkte'!B56</f>
        <v>0</v>
      </c>
      <c r="C56" s="162">
        <f>IF(C52&gt;0,VLOOKUP(C55,Notentabelle!J6:K19,2),0)</f>
        <v>0</v>
      </c>
      <c r="D56" s="93"/>
      <c r="E56" s="161"/>
    </row>
    <row r="57" spans="1:6" s="168" customFormat="1" ht="18" customHeight="1">
      <c r="A57" s="164" t="s">
        <v>164</v>
      </c>
      <c r="B57" s="164"/>
      <c r="C57" s="165">
        <f>IF(SUM(C58:C62)=0,"",SUM(C58:C62))</f>
        <v>0</v>
      </c>
      <c r="D57" s="166"/>
      <c r="E57" s="167"/>
      <c r="F57" s="166"/>
    </row>
    <row r="58" spans="1:5" ht="15.75">
      <c r="A58" s="169" t="s">
        <v>165</v>
      </c>
      <c r="B58" s="170" t="s">
        <v>166</v>
      </c>
      <c r="C58" s="140"/>
      <c r="D58" s="93"/>
      <c r="E58" s="161"/>
    </row>
    <row r="59" spans="1:5" ht="15.75">
      <c r="A59" s="169" t="s">
        <v>167</v>
      </c>
      <c r="B59" s="170" t="s">
        <v>168</v>
      </c>
      <c r="C59" s="140"/>
      <c r="D59" s="93"/>
      <c r="E59" s="161"/>
    </row>
    <row r="60" spans="1:5" ht="15.75">
      <c r="A60" s="169" t="s">
        <v>169</v>
      </c>
      <c r="B60" s="170" t="s">
        <v>170</v>
      </c>
      <c r="C60" s="140" t="s">
        <v>171</v>
      </c>
      <c r="D60" s="93"/>
      <c r="E60" s="161"/>
    </row>
    <row r="61" spans="1:5" ht="15.75">
      <c r="A61" s="169" t="s">
        <v>172</v>
      </c>
      <c r="B61" s="170" t="s">
        <v>173</v>
      </c>
      <c r="C61" s="140"/>
      <c r="D61" s="93"/>
      <c r="E61" s="161"/>
    </row>
    <row r="62" spans="1:5" ht="15.75">
      <c r="A62" s="171"/>
      <c r="B62" s="172"/>
      <c r="C62" s="140"/>
      <c r="D62" s="93"/>
      <c r="E62" s="161"/>
    </row>
    <row r="63" spans="1:6" s="168" customFormat="1" ht="18">
      <c r="A63" s="173" t="s">
        <v>174</v>
      </c>
      <c r="B63" s="174"/>
      <c r="C63" s="165">
        <f>IF(SUM(C64:C65)=0,"",SUM(C64:C65))</f>
        <v>0</v>
      </c>
      <c r="D63" s="166"/>
      <c r="E63" s="167"/>
      <c r="F63" s="166"/>
    </row>
    <row r="64" spans="1:5" ht="70.5">
      <c r="A64" s="169" t="s">
        <v>175</v>
      </c>
      <c r="B64" s="175" t="s">
        <v>176</v>
      </c>
      <c r="C64" s="140"/>
      <c r="D64" s="93"/>
      <c r="E64" s="161"/>
    </row>
    <row r="65" spans="1:5" ht="15.75">
      <c r="A65" s="171"/>
      <c r="B65" s="172"/>
      <c r="C65" s="140"/>
      <c r="D65" s="93"/>
      <c r="E65" s="161"/>
    </row>
    <row r="66" spans="1:6" s="168" customFormat="1" ht="18">
      <c r="A66" s="173" t="s">
        <v>177</v>
      </c>
      <c r="B66" s="174"/>
      <c r="C66" s="165">
        <f>IF(SUM(C67:C72)=0,"",SUM(C67:C72))</f>
        <v>0</v>
      </c>
      <c r="D66" s="166"/>
      <c r="E66" s="167"/>
      <c r="F66" s="166"/>
    </row>
    <row r="67" spans="1:5" ht="25.5">
      <c r="A67" s="169" t="s">
        <v>178</v>
      </c>
      <c r="B67" s="170" t="s">
        <v>179</v>
      </c>
      <c r="C67" s="140"/>
      <c r="D67" s="93"/>
      <c r="E67" s="161"/>
    </row>
    <row r="68" spans="1:5" ht="15.75">
      <c r="A68" s="169" t="s">
        <v>180</v>
      </c>
      <c r="B68" s="170" t="s">
        <v>181</v>
      </c>
      <c r="C68" s="140"/>
      <c r="D68" s="93"/>
      <c r="E68" s="161"/>
    </row>
    <row r="69" spans="1:5" ht="15.75">
      <c r="A69" s="169" t="s">
        <v>182</v>
      </c>
      <c r="B69" s="170" t="s">
        <v>183</v>
      </c>
      <c r="C69" s="140"/>
      <c r="D69" s="93"/>
      <c r="E69" s="161"/>
    </row>
    <row r="70" spans="1:5" ht="15.75">
      <c r="A70" s="169" t="s">
        <v>184</v>
      </c>
      <c r="B70" s="170" t="s">
        <v>185</v>
      </c>
      <c r="C70" s="140"/>
      <c r="D70" s="93"/>
      <c r="E70" s="161"/>
    </row>
    <row r="71" spans="1:5" ht="15.75">
      <c r="A71" s="169" t="s">
        <v>186</v>
      </c>
      <c r="B71" s="170" t="s">
        <v>187</v>
      </c>
      <c r="C71" s="140"/>
      <c r="D71" s="93"/>
      <c r="E71" s="161"/>
    </row>
    <row r="72" spans="1:5" ht="15.75">
      <c r="A72" s="149"/>
      <c r="B72" s="176"/>
      <c r="C72" s="140"/>
      <c r="D72" s="83"/>
      <c r="E72" s="161"/>
    </row>
    <row r="73" spans="1:6" s="168" customFormat="1" ht="18">
      <c r="A73" s="173" t="s">
        <v>126</v>
      </c>
      <c r="B73" s="174"/>
      <c r="C73" s="165">
        <f>IF(SUM(C74:C77)=0,"",SUM(C74:C77))</f>
        <v>0</v>
      </c>
      <c r="D73" s="166"/>
      <c r="E73" s="167"/>
      <c r="F73" s="166"/>
    </row>
    <row r="74" spans="1:5" ht="25.5">
      <c r="A74" s="169" t="s">
        <v>188</v>
      </c>
      <c r="B74" s="170" t="s">
        <v>189</v>
      </c>
      <c r="C74" s="140"/>
      <c r="D74" s="83"/>
      <c r="E74" s="161"/>
    </row>
    <row r="75" spans="1:5" ht="15.75">
      <c r="A75" s="169" t="s">
        <v>190</v>
      </c>
      <c r="B75" s="170" t="s">
        <v>191</v>
      </c>
      <c r="C75" s="140"/>
      <c r="D75" s="83"/>
      <c r="E75" s="161"/>
    </row>
    <row r="76" spans="1:5" ht="15.75">
      <c r="A76" s="169" t="s">
        <v>192</v>
      </c>
      <c r="B76" s="172" t="s">
        <v>193</v>
      </c>
      <c r="C76" s="140"/>
      <c r="D76" s="83"/>
      <c r="E76" s="161"/>
    </row>
    <row r="77" spans="1:5" ht="20.25">
      <c r="A77" s="177"/>
      <c r="B77" s="178"/>
      <c r="C77" s="140"/>
      <c r="D77" s="179"/>
      <c r="E77" s="180"/>
    </row>
  </sheetData>
  <sheetProtection sheet="1" selectLockedCells="1"/>
  <mergeCells count="2">
    <mergeCell ref="C2:D2"/>
    <mergeCell ref="A57:B57"/>
  </mergeCells>
  <printOptions horizontalCentered="1" verticalCentered="1"/>
  <pageMargins left="0.5118055555555555" right="0.23958333333333334" top="0.4722222222222222" bottom="0.4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2019-05-05T17:17:12Z</cp:lastPrinted>
  <dcterms:modified xsi:type="dcterms:W3CDTF">2019-05-06T20:55:29Z</dcterms:modified>
  <cp:category/>
  <cp:version/>
  <cp:contentType/>
  <cp:contentStatus/>
  <cp:revision>231</cp:revision>
</cp:coreProperties>
</file>