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inweise" sheetId="1" r:id="rId1"/>
    <sheet name="Namensliste" sheetId="2" r:id="rId2"/>
    <sheet name="Notentabelle" sheetId="3" r:id="rId3"/>
    <sheet name="Kriterienkatalog+Punkte" sheetId="4" r:id="rId4"/>
    <sheet name="Schüler1" sheetId="5" r:id="rId5"/>
    <sheet name="Schüler2" sheetId="6" r:id="rId6"/>
    <sheet name="Schüler3" sheetId="7" r:id="rId7"/>
    <sheet name="Schüler4" sheetId="8" r:id="rId8"/>
    <sheet name="Schüler5" sheetId="9" r:id="rId9"/>
    <sheet name="Schüler6" sheetId="10" r:id="rId10"/>
    <sheet name="Schüler7" sheetId="11" r:id="rId11"/>
    <sheet name="Schüler8" sheetId="12" r:id="rId12"/>
    <sheet name="Schüler9" sheetId="13" r:id="rId13"/>
    <sheet name="Schüler10" sheetId="14" r:id="rId14"/>
    <sheet name="Schüler11" sheetId="15" r:id="rId15"/>
    <sheet name="Schüler12" sheetId="16" r:id="rId16"/>
    <sheet name="Schüler13" sheetId="17" r:id="rId17"/>
    <sheet name="Schüler14" sheetId="18" r:id="rId18"/>
    <sheet name="Schüler15" sheetId="19" r:id="rId19"/>
    <sheet name="Schüler16" sheetId="20" r:id="rId20"/>
    <sheet name="Schüler17" sheetId="21" r:id="rId21"/>
    <sheet name="Schüler18" sheetId="22" r:id="rId22"/>
    <sheet name="Schüler19" sheetId="23" r:id="rId23"/>
    <sheet name="Schüler20" sheetId="24" r:id="rId24"/>
    <sheet name="Schüler21" sheetId="25" r:id="rId25"/>
    <sheet name="Schüler22" sheetId="26" r:id="rId26"/>
    <sheet name="Schüler23" sheetId="27" r:id="rId27"/>
    <sheet name="Schüler24" sheetId="28" r:id="rId28"/>
  </sheets>
  <definedNames>
    <definedName name="_xlnm.Print_Area" localSheetId="3">'Kriterienkatalog+Punkte'!$A$2:$E$77</definedName>
    <definedName name="_xlnm.Print_Area" localSheetId="4">('Schüler1'!$A$2:$E$46,'Schüler1'!$A$48:$D$79)</definedName>
    <definedName name="_xlnm.Print_Area" localSheetId="13">('Schüler10'!$A$2:$E$46,'Schüler10'!$A$48:$D$79)</definedName>
    <definedName name="_xlnm.Print_Area" localSheetId="14">('Schüler11'!$A$2:$E$46,'Schüler11'!$A$48:$D$79)</definedName>
    <definedName name="_xlnm.Print_Area" localSheetId="15">('Schüler12'!$A$2:$E$46,'Schüler12'!$A$48:$D$79)</definedName>
    <definedName name="_xlnm.Print_Area" localSheetId="16">('Schüler13'!$A$2:$E$46,'Schüler13'!$A$48:$D$79)</definedName>
    <definedName name="_xlnm.Print_Area" localSheetId="17">('Schüler14'!$A$2:$E$46,'Schüler14'!$A$48:$D$79)</definedName>
    <definedName name="_xlnm.Print_Area" localSheetId="18">('Schüler15'!$A$2:$E$46,'Schüler15'!$A$48:$D$79)</definedName>
    <definedName name="_xlnm.Print_Area" localSheetId="19">('Schüler16'!$A$2:$E$46,'Schüler16'!$A$48:$D$79)</definedName>
    <definedName name="_xlnm.Print_Area" localSheetId="20">('Schüler17'!$A$2:$E$46,'Schüler17'!$A$48:$D$79)</definedName>
    <definedName name="_xlnm.Print_Area" localSheetId="21">('Schüler18'!$A$2:$E$46,'Schüler18'!$A$48:$D$79)</definedName>
    <definedName name="_xlnm.Print_Area" localSheetId="22">('Schüler19'!$A$2:$E$46,'Schüler19'!$A$48:$D$79)</definedName>
    <definedName name="_xlnm.Print_Area" localSheetId="5">('Schüler2'!$A$2:$E$46,'Schüler2'!$A$48:$D$79)</definedName>
    <definedName name="_xlnm.Print_Area" localSheetId="23">('Schüler20'!$A$2:$E$46,'Schüler20'!$A$48:$D$79)</definedName>
    <definedName name="_xlnm.Print_Area" localSheetId="24">('Schüler21'!$A$2:$E$46,'Schüler21'!$A$48:$D$79)</definedName>
    <definedName name="_xlnm.Print_Area" localSheetId="25">('Schüler22'!$A$2:$E$46,'Schüler22'!$A$48:$D$79)</definedName>
    <definedName name="_xlnm.Print_Area" localSheetId="26">('Schüler23'!$A$2:$E$46,'Schüler23'!$A$48:$D$79)</definedName>
    <definedName name="_xlnm.Print_Area" localSheetId="27">('Schüler24'!$A$2:$E$46,'Schüler24'!$A$48:$D$78)</definedName>
    <definedName name="_xlnm.Print_Area" localSheetId="6">('Schüler3'!$A$2:$E$46,'Schüler3'!$A$48:$D$79)</definedName>
    <definedName name="_xlnm.Print_Area" localSheetId="7">('Schüler4'!$A$2:$E$46,'Schüler4'!$A$48:$D$79)</definedName>
    <definedName name="_xlnm.Print_Area" localSheetId="8">('Schüler5'!$A$2:$E$46,'Schüler5'!$A$48:$D$79)</definedName>
    <definedName name="_xlnm.Print_Area" localSheetId="9">('Schüler6'!$A$2:$E$46,'Schüler6'!$A$48:$D$79)</definedName>
    <definedName name="_xlnm.Print_Area" localSheetId="10">('Schüler7'!$A$2:$E$46,'Schüler7'!$A$48:$D$79)</definedName>
    <definedName name="_xlnm.Print_Area" localSheetId="11">('Schüler8'!$A$2:$E$46,'Schüler8'!$A$48:$D$79)</definedName>
    <definedName name="_xlnm.Print_Area" localSheetId="12">('Schüler9'!$A$2:$E$46,'Schüler9'!$A$48:$D$79)</definedName>
    <definedName name="Anzahl_Worte">'Schüler1'!#REF!</definedName>
    <definedName name="fehlerabzug">#REF!</definedName>
    <definedName name="floskelspeicher">#REF!</definedName>
    <definedName name="namen">'Schüler1'!#REF!</definedName>
    <definedName name="namensliste">'Schüler1'!#REF!</definedName>
    <definedName name="notentabelle">'Notentabelle'!$A$6:$C$86</definedName>
    <definedName name="umfang">#REF!</definedName>
    <definedName name="Excel_BuiltIn_Print_Area" localSheetId="3">'Kriterienkatalog+Punkte'!$A$2:$E$77</definedName>
    <definedName name="Excel_BuiltIn_Print_Area" localSheetId="4">('Schüler1'!$A$4:$E$35,'Schüler1'!$A$49:$C$78,'Schüler1'!#REF!)</definedName>
    <definedName name="Anzahl_Worte" localSheetId="5">'Schüler2'!#REF!</definedName>
    <definedName name="Excel_BuiltIn_Print_Area" localSheetId="5">('Schüler2'!$A$4:$E$35,'Schüler2'!$A$49:$C$78,'Schüler2'!#REF!)</definedName>
    <definedName name="namen" localSheetId="5">'Schüler2'!#REF!</definedName>
    <definedName name="namensliste" localSheetId="5">'Schüler2'!#REF!</definedName>
    <definedName name="Anzahl_Worte" localSheetId="6">'Schüler3'!#REF!</definedName>
    <definedName name="Excel_BuiltIn_Print_Area" localSheetId="6">('Schüler3'!$A$4:$E$35,'Schüler3'!$A$49:$C$78,'Schüler3'!#REF!)</definedName>
    <definedName name="namen" localSheetId="6">'Schüler3'!#REF!</definedName>
    <definedName name="namensliste" localSheetId="6">'Schüler3'!#REF!</definedName>
    <definedName name="Anzahl_Worte" localSheetId="7">'Schüler4'!#REF!</definedName>
    <definedName name="Excel_BuiltIn_Print_Area" localSheetId="7">('Schüler4'!$A$4:$E$35,'Schüler4'!$A$49:$C$78,'Schüler4'!#REF!)</definedName>
    <definedName name="namen" localSheetId="7">'Schüler4'!#REF!</definedName>
    <definedName name="namensliste" localSheetId="7">'Schüler4'!#REF!</definedName>
    <definedName name="Anzahl_Worte" localSheetId="8">'Schüler5'!#REF!</definedName>
    <definedName name="Excel_BuiltIn_Print_Area" localSheetId="8">('Schüler5'!$A$4:$E$35,'Schüler5'!$A$49:$C$78,'Schüler5'!#REF!)</definedName>
    <definedName name="namen" localSheetId="8">'Schüler5'!#REF!</definedName>
    <definedName name="namensliste" localSheetId="8">'Schüler5'!#REF!</definedName>
    <definedName name="Anzahl_Worte" localSheetId="9">'Schüler6'!#REF!</definedName>
    <definedName name="Excel_BuiltIn_Print_Area" localSheetId="9">('Schüler6'!$A$4:$E$35,'Schüler6'!$A$49:$C$78,'Schüler6'!#REF!)</definedName>
    <definedName name="namen" localSheetId="9">'Schüler6'!#REF!</definedName>
    <definedName name="namensliste" localSheetId="9">'Schüler6'!#REF!</definedName>
    <definedName name="Anzahl_Worte" localSheetId="10">'Schüler7'!#REF!</definedName>
    <definedName name="Excel_BuiltIn_Print_Area" localSheetId="10">('Schüler7'!$A$4:$E$35,'Schüler7'!$A$49:$C$78,'Schüler7'!#REF!)</definedName>
    <definedName name="namen" localSheetId="10">'Schüler7'!#REF!</definedName>
    <definedName name="namensliste" localSheetId="10">'Schüler7'!#REF!</definedName>
    <definedName name="Anzahl_Worte" localSheetId="11">'Schüler8'!#REF!</definedName>
    <definedName name="Excel_BuiltIn_Print_Area" localSheetId="11">('Schüler8'!$A$4:$E$35,'Schüler8'!$A$49:$C$78,'Schüler8'!#REF!)</definedName>
    <definedName name="namen" localSheetId="11">'Schüler8'!#REF!</definedName>
    <definedName name="namensliste" localSheetId="11">'Schüler8'!#REF!</definedName>
    <definedName name="Anzahl_Worte" localSheetId="12">'Schüler9'!#REF!</definedName>
    <definedName name="Excel_BuiltIn_Print_Area" localSheetId="12">('Schüler9'!$A$4:$E$35,'Schüler9'!$A$49:$C$78,'Schüler9'!#REF!)</definedName>
    <definedName name="namen" localSheetId="12">'Schüler9'!#REF!</definedName>
    <definedName name="namensliste" localSheetId="12">'Schüler9'!#REF!</definedName>
    <definedName name="Anzahl_Worte" localSheetId="13">'Schüler10'!#REF!</definedName>
    <definedName name="Excel_BuiltIn_Print_Area" localSheetId="13">('Schüler10'!$A$4:$E$35,'Schüler10'!$A$49:$C$78,'Schüler10'!#REF!)</definedName>
    <definedName name="namen" localSheetId="13">'Schüler10'!#REF!</definedName>
    <definedName name="namensliste" localSheetId="13">'Schüler10'!#REF!</definedName>
    <definedName name="Anzahl_Worte" localSheetId="14">'Schüler11'!#REF!</definedName>
    <definedName name="Excel_BuiltIn_Print_Area" localSheetId="14">('Schüler11'!$A$4:$E$35,'Schüler11'!$A$49:$C$78,'Schüler11'!#REF!)</definedName>
    <definedName name="namen" localSheetId="14">'Schüler11'!#REF!</definedName>
    <definedName name="namensliste" localSheetId="14">'Schüler11'!#REF!</definedName>
    <definedName name="Anzahl_Worte" localSheetId="15">'Schüler12'!#REF!</definedName>
    <definedName name="Excel_BuiltIn_Print_Area" localSheetId="15">('Schüler12'!$A$4:$E$35,'Schüler12'!$A$49:$C$78,'Schüler12'!#REF!)</definedName>
    <definedName name="namen" localSheetId="15">'Schüler12'!#REF!</definedName>
    <definedName name="namensliste" localSheetId="15">'Schüler12'!#REF!</definedName>
    <definedName name="Anzahl_Worte" localSheetId="16">'Schüler13'!#REF!</definedName>
    <definedName name="Excel_BuiltIn_Print_Area" localSheetId="16">('Schüler13'!$A$4:$E$35,'Schüler13'!$A$49:$C$78,'Schüler13'!#REF!)</definedName>
    <definedName name="namen" localSheetId="16">'Schüler13'!#REF!</definedName>
    <definedName name="namensliste" localSheetId="16">'Schüler13'!#REF!</definedName>
    <definedName name="Anzahl_Worte" localSheetId="17">'Schüler14'!#REF!</definedName>
    <definedName name="Excel_BuiltIn_Print_Area" localSheetId="17">('Schüler14'!$A$4:$E$35,'Schüler14'!$A$49:$C$78,'Schüler14'!#REF!)</definedName>
    <definedName name="namen" localSheetId="17">'Schüler14'!#REF!</definedName>
    <definedName name="namensliste" localSheetId="17">'Schüler14'!#REF!</definedName>
    <definedName name="Anzahl_Worte" localSheetId="18">'Schüler15'!#REF!</definedName>
    <definedName name="Excel_BuiltIn_Print_Area" localSheetId="18">('Schüler15'!$A$4:$E$35,'Schüler15'!$A$49:$C$78,'Schüler15'!#REF!)</definedName>
    <definedName name="namen" localSheetId="18">'Schüler15'!#REF!</definedName>
    <definedName name="namensliste" localSheetId="18">'Schüler15'!#REF!</definedName>
    <definedName name="Anzahl_Worte" localSheetId="19">'Schüler16'!#REF!</definedName>
    <definedName name="Excel_BuiltIn_Print_Area" localSheetId="19">('Schüler16'!$A$4:$E$35,'Schüler16'!$A$49:$C$78,'Schüler16'!#REF!)</definedName>
    <definedName name="namen" localSheetId="19">'Schüler16'!#REF!</definedName>
    <definedName name="namensliste" localSheetId="19">'Schüler16'!#REF!</definedName>
    <definedName name="Anzahl_Worte" localSheetId="20">'Schüler17'!#REF!</definedName>
    <definedName name="Excel_BuiltIn_Print_Area" localSheetId="20">('Schüler17'!$A$4:$E$35,'Schüler17'!$A$49:$C$78,'Schüler17'!#REF!)</definedName>
    <definedName name="namen" localSheetId="20">'Schüler17'!#REF!</definedName>
    <definedName name="namensliste" localSheetId="20">'Schüler17'!#REF!</definedName>
    <definedName name="Anzahl_Worte" localSheetId="21">'Schüler18'!#REF!</definedName>
    <definedName name="Excel_BuiltIn_Print_Area" localSheetId="21">('Schüler18'!$A$4:$E$35,'Schüler18'!$A$49:$C$78,'Schüler18'!#REF!)</definedName>
    <definedName name="namen" localSheetId="21">'Schüler18'!#REF!</definedName>
    <definedName name="namensliste" localSheetId="21">'Schüler18'!#REF!</definedName>
    <definedName name="Anzahl_Worte" localSheetId="22">'Schüler19'!#REF!</definedName>
    <definedName name="Excel_BuiltIn_Print_Area" localSheetId="22">('Schüler19'!$A$4:$E$35,'Schüler19'!$A$49:$C$78,'Schüler19'!#REF!)</definedName>
    <definedName name="namen" localSheetId="22">'Schüler19'!#REF!</definedName>
    <definedName name="namensliste" localSheetId="22">'Schüler19'!#REF!</definedName>
    <definedName name="Anzahl_Worte" localSheetId="23">'Schüler20'!#REF!</definedName>
    <definedName name="Excel_BuiltIn_Print_Area" localSheetId="23">('Schüler20'!$A$4:$E$35,'Schüler20'!$A$49:$C$78,'Schüler20'!#REF!)</definedName>
    <definedName name="namen" localSheetId="23">'Schüler20'!#REF!</definedName>
    <definedName name="namensliste" localSheetId="23">'Schüler20'!#REF!</definedName>
    <definedName name="Anzahl_Worte" localSheetId="24">'Schüler21'!#REF!</definedName>
    <definedName name="Excel_BuiltIn_Print_Area" localSheetId="24">('Schüler21'!$A$4:$E$35,'Schüler21'!$A$49:$C$78,'Schüler21'!#REF!)</definedName>
    <definedName name="namen" localSheetId="24">'Schüler21'!#REF!</definedName>
    <definedName name="namensliste" localSheetId="24">'Schüler21'!#REF!</definedName>
    <definedName name="Anzahl_Worte" localSheetId="25">'Schüler22'!#REF!</definedName>
    <definedName name="Excel_BuiltIn_Print_Area" localSheetId="25">('Schüler22'!$A$4:$E$35,'Schüler22'!$A$49:$C$78,'Schüler22'!#REF!)</definedName>
    <definedName name="namen" localSheetId="25">'Schüler22'!#REF!</definedName>
    <definedName name="namensliste" localSheetId="25">'Schüler22'!#REF!</definedName>
    <definedName name="Anzahl_Worte" localSheetId="26">'Schüler23'!#REF!</definedName>
    <definedName name="Excel_BuiltIn_Print_Area" localSheetId="26">('Schüler23'!$A$4:$E$35,'Schüler23'!$A$49:$C$78,'Schüler23'!#REF!)</definedName>
    <definedName name="namen" localSheetId="26">'Schüler23'!#REF!</definedName>
    <definedName name="namensliste" localSheetId="26">'Schüler23'!#REF!</definedName>
    <definedName name="Anzahl_Worte" localSheetId="27">'Schüler24'!#REF!</definedName>
    <definedName name="Excel_BuiltIn_Print_Area" localSheetId="27">('Schüler24'!$A$4:$E$35,'Schüler24'!$A$49:$C$77,'Schüler24'!#REF!)</definedName>
    <definedName name="namen" localSheetId="27">'Schüler24'!#REF!</definedName>
    <definedName name="namensliste" localSheetId="27">'Schüler24'!#REF!</definedName>
  </definedNames>
  <calcPr fullCalcOnLoad="1"/>
</workbook>
</file>

<file path=xl/sharedStrings.xml><?xml version="1.0" encoding="utf-8"?>
<sst xmlns="http://schemas.openxmlformats.org/spreadsheetml/2006/main" count="1484" uniqueCount="177">
  <si>
    <t>Bewertungsraster für die Hauptschulabschlussprüfung Deutsch in Baden-Württemberg</t>
  </si>
  <si>
    <t>Version 9.1.2021</t>
  </si>
  <si>
    <t>Diese Tabelle ist zur Benotung der HSAP Deutsch konzipiert. Die Bewertungsfloskeln in der Tabelle „Kriterienkatalog+Punkte sind der HSAP 2018 / Nachtermin entnommen.</t>
  </si>
  <si>
    <t>Diese Floskeln werden in die jeweiligen Schüler-Tabellen eingeblendet, genauso wie die vorgegebenen Punktwertungen.</t>
  </si>
  <si>
    <t>Die Tabelle besteht aus mehreren verbundenen Teiltabellen: Hinweise – Namensliste --- Notentabelle – Kriterienkatalog+Punkte --- Schüler1...2...3...4..5..6..7…..</t>
  </si>
  <si>
    <t>Arbeitsablauf / Hinweise</t>
  </si>
  <si>
    <t>1.) Passen Sie die Tabelle „Namensliste“ an und tragen darin ihre Schülernamen ein</t>
  </si>
  <si>
    <t>2.) Überprüfen Sie die „Notentabelle“, ob diese der Noten-Punkte-Verteilung entspricht. Voreingestellt sind 40 Punkte</t>
  </si>
  <si>
    <t>3.) Passen Sie den Kriterienkatalog an Ihre Wünsche / Vorgaben der zu bewertenden Prüfung an. Hier sind auch Wertungen für Rechtschreibung, Grammatik, Stil und Inhalt erfasst</t>
  </si>
  <si>
    <t>4.) Es sind insgesamt 24 Schülertabellen angelegt. In diese Tabellen werden die Namen aus der Namensliste automatisch übertragen, ebenso die Kriterienliste aus dem Kriterienkatalog</t>
  </si>
  <si>
    <t>5.) Vergeben Sie die Punkte der einzelnen Schüler jeweilis in der Schülertabelle. Die Punkte werden automatisch aufsummiert und zur Gesamtnote umgerechnet</t>
  </si>
  <si>
    <t>Tipp:</t>
  </si>
  <si>
    <t>Für die Bewertung der Rechtschreibung zählen Sie die Anzahl der Worte aus der Schreibaufgabe (bzw. übernehmen die Wortanzahl, die die Schüler angegeben haben,</t>
  </si>
  <si>
    <t>Ich verwende dazu das „Zählwaagenverfahren“, zähle die Worte aus 4 Zeilen und multipliziere dann mit der Anzahl der 4er-Blocks</t>
  </si>
  <si>
    <t>Das Ergebnis dieser Überschlagsmultiplikation ist recht genau</t>
  </si>
  <si>
    <t>Die Rechtschreibfehler werden in Prozente umgerechnet und kaufmännisch gerundet</t>
  </si>
  <si>
    <t>Der Prozentsatz wird, damit die Zwischenschritte der Vorgabe entsprechen („bis 3%“), jeweils aufgerundet.</t>
  </si>
  <si>
    <t>Die Tabelle darf gerne weitergegeben und verändert, jedoch nicht kommerziell genutzt werden</t>
  </si>
  <si>
    <t>im Mai 2019</t>
  </si>
  <si>
    <t>Wolfgang Autenrieth, Krauchenwies</t>
  </si>
  <si>
    <t>https://www.autenrieths.de</t>
  </si>
  <si>
    <t>Linktipps für Lehrer, Schüler und Referendare</t>
  </si>
  <si>
    <t>Rechtliches:</t>
  </si>
  <si>
    <t>Wer Tippfehler findet, darf sie behalten oder verbesern.</t>
  </si>
  <si>
    <t>Name</t>
  </si>
  <si>
    <t>Vorname</t>
  </si>
  <si>
    <t>Ällesnix</t>
  </si>
  <si>
    <t>Michael</t>
  </si>
  <si>
    <t>Gibidauf</t>
  </si>
  <si>
    <t>Helene</t>
  </si>
  <si>
    <t>Gibtsauno</t>
  </si>
  <si>
    <t>Den</t>
  </si>
  <si>
    <t>Habeviel</t>
  </si>
  <si>
    <t>Waldemar</t>
  </si>
  <si>
    <t>Hering</t>
  </si>
  <si>
    <t>Hermine</t>
  </si>
  <si>
    <t>Honkoigoild</t>
  </si>
  <si>
    <t>Maria</t>
  </si>
  <si>
    <t>Hoschmi</t>
  </si>
  <si>
    <t>Johann</t>
  </si>
  <si>
    <t>Kaufiglei</t>
  </si>
  <si>
    <t>Josefine</t>
  </si>
  <si>
    <t>Kleinlich</t>
  </si>
  <si>
    <t>Karl</t>
  </si>
  <si>
    <t>Machiit</t>
  </si>
  <si>
    <t>Herbert</t>
  </si>
  <si>
    <t>Magiau</t>
  </si>
  <si>
    <t>Peter</t>
  </si>
  <si>
    <t>Meinereiner</t>
  </si>
  <si>
    <t>Monihoni</t>
  </si>
  <si>
    <t>Felix</t>
  </si>
  <si>
    <t>Schweiss</t>
  </si>
  <si>
    <t>Axel</t>
  </si>
  <si>
    <t>Skonto</t>
  </si>
  <si>
    <t>Walther von</t>
  </si>
  <si>
    <t>Tänkäntkaina</t>
  </si>
  <si>
    <t>Anton</t>
  </si>
  <si>
    <t>Tränendrüse</t>
  </si>
  <si>
    <t>Petra</t>
  </si>
  <si>
    <t>Unhold</t>
  </si>
  <si>
    <t>Ulknuddl</t>
  </si>
  <si>
    <t>Gally</t>
  </si>
  <si>
    <t>Vereinsmeier</t>
  </si>
  <si>
    <t>Verona</t>
  </si>
  <si>
    <t>Vielgsä</t>
  </si>
  <si>
    <t>Anna Lena</t>
  </si>
  <si>
    <t>Wegvondo</t>
  </si>
  <si>
    <t>Evelin</t>
  </si>
  <si>
    <t>Wiebitte</t>
  </si>
  <si>
    <t>Einhild</t>
  </si>
  <si>
    <t>Wowarderdenn</t>
  </si>
  <si>
    <t xml:space="preserve">Walther von </t>
  </si>
  <si>
    <t>Wilärgern</t>
  </si>
  <si>
    <t>Willinet</t>
  </si>
  <si>
    <t>Wolfgang</t>
  </si>
  <si>
    <t>Xanthippe</t>
  </si>
  <si>
    <t>Xerxes</t>
  </si>
  <si>
    <t>Yberschwang</t>
  </si>
  <si>
    <t>Yvonne</t>
  </si>
  <si>
    <t>Ypsaxe</t>
  </si>
  <si>
    <t>Mathelena</t>
  </si>
  <si>
    <t>Zalinet</t>
  </si>
  <si>
    <t>Zwerenoeter</t>
  </si>
  <si>
    <t>Heinrich</t>
  </si>
  <si>
    <t xml:space="preserve">Fehlerabzug </t>
  </si>
  <si>
    <t xml:space="preserve">Rechtschreibung </t>
  </si>
  <si>
    <t>Punkte ges.</t>
  </si>
  <si>
    <t>Punkte</t>
  </si>
  <si>
    <t>Note</t>
  </si>
  <si>
    <t>Note dezimal</t>
  </si>
  <si>
    <t>Punktabzug</t>
  </si>
  <si>
    <t>-1</t>
  </si>
  <si>
    <t>-2</t>
  </si>
  <si>
    <t>-3</t>
  </si>
  <si>
    <t>-4</t>
  </si>
  <si>
    <t>-5</t>
  </si>
  <si>
    <t>-6</t>
  </si>
  <si>
    <t>HSAP-Deutsch 2019 – Artikel: Wald</t>
  </si>
  <si>
    <t>Kriterienkatalog Punkteverteilung</t>
  </si>
  <si>
    <t>Gesamtpunkte</t>
  </si>
  <si>
    <t>Schreibaufgabe</t>
  </si>
  <si>
    <t>/</t>
  </si>
  <si>
    <t>Grundaufgaben</t>
  </si>
  <si>
    <t>Inhalt</t>
  </si>
  <si>
    <t>deutlicher u. nachvollziehbarer Bezug zur Aufgabenstellung</t>
  </si>
  <si>
    <t>Beachtung der verlangten Unterpunkte:</t>
  </si>
  <si>
    <t>- Was gehört zum Wald? Wie sind Lebensräume verknüpft?</t>
  </si>
  <si>
    <t>- Wie nutzen wir den Wald?</t>
  </si>
  <si>
    <t>- Welche Funktion erfüllen die Wälder?</t>
  </si>
  <si>
    <t>- Warum sollen Wälder geschützt werden?</t>
  </si>
  <si>
    <t>Ideen zum Schutz der Wälder (mind. 1 Vorschlag)</t>
  </si>
  <si>
    <t>Form</t>
  </si>
  <si>
    <t>Artikel: Schlagzeile, hinführender Text</t>
  </si>
  <si>
    <t>Gliederung: Darstellung des Sachverhalts, eigener Anteil, Schluss</t>
  </si>
  <si>
    <t>Stil</t>
  </si>
  <si>
    <t>Adressatenbezug (Schülerzeitung)</t>
  </si>
  <si>
    <t>Und sachliche und interessante Darstellung</t>
  </si>
  <si>
    <t>Informationen aus Text A, B, C und D</t>
  </si>
  <si>
    <t>sowie nicht nur aus den vorgegebenen Texten</t>
  </si>
  <si>
    <t>Textteile aufeinander bezogen und logisch nachvollziehbar</t>
  </si>
  <si>
    <t>Abwechslungsreicher Satzbau, keine wiederholenden Satzmuster</t>
  </si>
  <si>
    <t>und angemessene Wortwahl</t>
  </si>
  <si>
    <t>Rechtschreibung</t>
  </si>
  <si>
    <t>Abzug wegen Fehlern</t>
  </si>
  <si>
    <t>Abzug wg.weniger als 150 Worten im Textteil</t>
  </si>
  <si>
    <t>Sprachrichtigkeit</t>
  </si>
  <si>
    <t>grammatikalisch richtiger Satzbau</t>
  </si>
  <si>
    <t>richtiger Einsatz der Zeitformen des Verbs, korrekte Konjugation</t>
  </si>
  <si>
    <t>richtige Verwendung von Pronomen, Präpositionen, Artikeln</t>
  </si>
  <si>
    <t>Korrekte Zeichensetzung</t>
  </si>
  <si>
    <t xml:space="preserve"> </t>
  </si>
  <si>
    <t>Rechtschreibung- Punktabzug nach Prozentwert</t>
  </si>
  <si>
    <t>Fehler in Rechtschreibung+Grammatik</t>
  </si>
  <si>
    <t>Worte effektiv</t>
  </si>
  <si>
    <t>Sätze (Worte wörtlich ageschrieben =Abzug)</t>
  </si>
  <si>
    <t>Worte gezählt</t>
  </si>
  <si>
    <t>Dummy-Anzahl, um Fehleranzeige zu vermeiden – ersetzen durch gezählte Anzahl</t>
  </si>
  <si>
    <t>Prozentwert</t>
  </si>
  <si>
    <t>Rechtschreibung, Zeichensetzung</t>
  </si>
  <si>
    <t>Z</t>
  </si>
  <si>
    <t>Zeichensetzung  (Wertung in Sprachrichtigkeit)</t>
  </si>
  <si>
    <t>R</t>
  </si>
  <si>
    <t>Rechtschreibungsfehler</t>
  </si>
  <si>
    <t>Grammatik</t>
  </si>
  <si>
    <t>G</t>
  </si>
  <si>
    <t>Grammatikfehler allgemein</t>
  </si>
  <si>
    <t>G: T</t>
  </si>
  <si>
    <t>Tempusfehler (Zeitform des Verbs)</t>
  </si>
  <si>
    <t>G: Sb</t>
  </si>
  <si>
    <t>Satzbaufehler (grammatisch falsch)</t>
  </si>
  <si>
    <t>G:F</t>
  </si>
  <si>
    <t>Kasusfehler (Fall falsch – wem/wen?)</t>
  </si>
  <si>
    <t>Äußere Form</t>
  </si>
  <si>
    <t>F</t>
  </si>
  <si>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das Schriftbild: unleserlich ...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den Rand: nicht eingehalten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die (inhaltsbestimmten) Absätze: fehlender Absatz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die Korrekturen: zwischen die Linien, "wilde" Streichungen, auf dem Rand; 
Empfehlung: Korrektur in Form von Fußnoten </t>
    </r>
  </si>
  <si>
    <t>Sprachlicher Ausdruck</t>
  </si>
  <si>
    <t>A</t>
  </si>
  <si>
    <t>Allgemeiner Ausdrucksfehler, z.B.: nicht ganz passend, unelegant, schwer verständlich, ...</t>
  </si>
  <si>
    <t>A:L</t>
  </si>
  <si>
    <t>Lexikalischer Fehler / Wortwahl</t>
  </si>
  <si>
    <t>A: Sb</t>
  </si>
  <si>
    <t>Satzbau: unklar, unschön, überladen ...</t>
  </si>
  <si>
    <t>A: Bz</t>
  </si>
  <si>
    <t>Beziehung: unklar, verwirrend</t>
  </si>
  <si>
    <t>A. WW</t>
  </si>
  <si>
    <t>Wortwahl / Wortwiederholungen</t>
  </si>
  <si>
    <t>I.</t>
  </si>
  <si>
    <t>Allgemeiner inhaltlicher Fehler, z.B.: sachlich falsch, nicht ganz angemessen, unwahrscheinlich, unlogisch</t>
  </si>
  <si>
    <t>I. Zs.</t>
  </si>
  <si>
    <t>Zusammenhang / Gedankenführung: falsch, unüberschaubar , ...</t>
  </si>
  <si>
    <t>I:Wdh</t>
  </si>
  <si>
    <r>
      <rPr>
        <sz val="10"/>
        <rFont val="Arial"/>
        <family val="2"/>
      </rPr>
      <t xml:space="preserve">Wiederholung: z.B. </t>
    </r>
    <r>
      <rPr>
        <b/>
        <sz val="10"/>
        <rFont val="Arial"/>
        <family val="2"/>
      </rPr>
      <t>D: Wdh</t>
    </r>
    <r>
      <rPr>
        <sz val="10"/>
        <rFont val="Arial"/>
        <family val="2"/>
      </rPr>
      <t>.: unnötige Wiederholung</t>
    </r>
  </si>
  <si>
    <t>Note:</t>
  </si>
  <si>
    <t>Wird von unten übernommen</t>
  </si>
  <si>
    <t>Abzug negativ eingeben</t>
  </si>
  <si>
    <t>Worte (Sätze) wörtlich übernommen</t>
  </si>
  <si>
    <t>Punktabzug nach Tabelle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</si>
</sst>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General"/>
    <numFmt numFmtId="167" formatCode="0.0"/>
    <numFmt numFmtId="168" formatCode="0.00"/>
    <numFmt numFmtId="169" formatCode="0.00\ %"/>
    <numFmt numFmtId="170" formatCode="0%"/>
    <numFmt numFmtId="171" formatCode="@"/>
    <numFmt numFmtId="172" formatCode="0.0%"/>
  </numFmts>
  <fonts count="2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6.4"/>
      <color indexed="59"/>
      <name val="Ubuntu"/>
      <family val="0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Ubuntu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Punkte"/>
      <family val="0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Bangkok"/>
      <family val="2"/>
    </font>
    <font>
      <sz val="15"/>
      <name val="Arial"/>
      <family val="2"/>
    </font>
    <font>
      <sz val="14"/>
      <name val="Bangkok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Symbol"/>
      <family val="0"/>
    </font>
    <font>
      <sz val="12"/>
      <name val="Bangkok"/>
      <family val="2"/>
    </font>
    <font>
      <b/>
      <sz val="16"/>
      <name val="Arial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5" fillId="0" borderId="2" xfId="0" applyFont="1" applyFill="1" applyBorder="1" applyAlignment="1" applyProtection="1">
      <alignment/>
      <protection locked="0"/>
    </xf>
    <xf numFmtId="164" fontId="5" fillId="0" borderId="2" xfId="0" applyFont="1" applyFill="1" applyBorder="1" applyAlignment="1" applyProtection="1">
      <alignment horizontal="left"/>
      <protection locked="0"/>
    </xf>
    <xf numFmtId="164" fontId="5" fillId="0" borderId="3" xfId="0" applyFont="1" applyFill="1" applyBorder="1" applyAlignment="1" applyProtection="1">
      <alignment/>
      <protection locked="0"/>
    </xf>
    <xf numFmtId="164" fontId="5" fillId="0" borderId="3" xfId="0" applyFont="1" applyFill="1" applyBorder="1" applyAlignment="1" applyProtection="1">
      <alignment horizontal="left"/>
      <protection locked="0"/>
    </xf>
    <xf numFmtId="164" fontId="6" fillId="0" borderId="3" xfId="0" applyFont="1" applyFill="1" applyBorder="1" applyAlignment="1" applyProtection="1">
      <alignment horizontal="left"/>
      <protection locked="0"/>
    </xf>
    <xf numFmtId="164" fontId="4" fillId="0" borderId="4" xfId="0" applyFont="1" applyBorder="1" applyAlignment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5" xfId="0" applyFont="1" applyFill="1" applyBorder="1" applyAlignment="1" applyProtection="1">
      <alignment horizontal="left"/>
      <protection locked="0"/>
    </xf>
    <xf numFmtId="164" fontId="2" fillId="0" borderId="5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9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 applyProtection="1">
      <alignment/>
      <protection/>
    </xf>
    <xf numFmtId="164" fontId="0" fillId="2" borderId="7" xfId="0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164" fontId="11" fillId="0" borderId="0" xfId="0" applyFont="1" applyFill="1" applyBorder="1" applyAlignment="1">
      <alignment horizontal="center"/>
    </xf>
    <xf numFmtId="164" fontId="12" fillId="3" borderId="1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7" fontId="12" fillId="4" borderId="4" xfId="0" applyNumberFormat="1" applyFont="1" applyFill="1" applyBorder="1" applyAlignment="1" applyProtection="1">
      <alignment horizontal="center"/>
      <protection/>
    </xf>
    <xf numFmtId="164" fontId="12" fillId="4" borderId="8" xfId="0" applyNumberFormat="1" applyFont="1" applyFill="1" applyBorder="1" applyAlignment="1" applyProtection="1">
      <alignment horizontal="center"/>
      <protection/>
    </xf>
    <xf numFmtId="168" fontId="12" fillId="4" borderId="4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4" borderId="4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9" fontId="0" fillId="0" borderId="0" xfId="0" applyNumberFormat="1" applyFill="1" applyBorder="1" applyAlignment="1">
      <alignment horizontal="center"/>
    </xf>
    <xf numFmtId="167" fontId="13" fillId="0" borderId="9" xfId="0" applyNumberFormat="1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center"/>
      <protection/>
    </xf>
    <xf numFmtId="168" fontId="13" fillId="0" borderId="1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70" fontId="13" fillId="0" borderId="11" xfId="0" applyNumberFormat="1" applyFont="1" applyBorder="1" applyAlignment="1" applyProtection="1">
      <alignment horizontal="center"/>
      <protection/>
    </xf>
    <xf numFmtId="171" fontId="13" fillId="0" borderId="0" xfId="0" applyNumberFormat="1" applyFont="1" applyBorder="1" applyAlignment="1" applyProtection="1">
      <alignment horizontal="center"/>
      <protection/>
    </xf>
    <xf numFmtId="164" fontId="0" fillId="5" borderId="0" xfId="0" applyFont="1" applyFill="1" applyAlignment="1">
      <alignment/>
    </xf>
    <xf numFmtId="164" fontId="14" fillId="5" borderId="0" xfId="0" applyFont="1" applyFill="1" applyBorder="1" applyAlignment="1">
      <alignment horizontal="left"/>
    </xf>
    <xf numFmtId="164" fontId="2" fillId="6" borderId="7" xfId="0" applyFont="1" applyFill="1" applyBorder="1" applyAlignment="1" applyProtection="1">
      <alignment horizontal="center"/>
      <protection locked="0"/>
    </xf>
    <xf numFmtId="164" fontId="15" fillId="5" borderId="0" xfId="0" applyFont="1" applyFill="1" applyBorder="1" applyAlignment="1">
      <alignment horizontal="left"/>
    </xf>
    <xf numFmtId="164" fontId="16" fillId="5" borderId="0" xfId="0" applyFont="1" applyFill="1" applyBorder="1" applyAlignment="1">
      <alignment horizontal="left"/>
    </xf>
    <xf numFmtId="164" fontId="17" fillId="7" borderId="12" xfId="0" applyFont="1" applyFill="1" applyBorder="1" applyAlignment="1">
      <alignment horizontal="left" vertical="center"/>
    </xf>
    <xf numFmtId="164" fontId="18" fillId="7" borderId="13" xfId="0" applyFont="1" applyFill="1" applyBorder="1" applyAlignment="1">
      <alignment wrapText="1"/>
    </xf>
    <xf numFmtId="164" fontId="19" fillId="7" borderId="14" xfId="0" applyFont="1" applyFill="1" applyBorder="1" applyAlignment="1">
      <alignment horizontal="left" vertical="center"/>
    </xf>
    <xf numFmtId="164" fontId="0" fillId="7" borderId="8" xfId="0" applyFill="1" applyBorder="1" applyAlignment="1">
      <alignment/>
    </xf>
    <xf numFmtId="164" fontId="18" fillId="7" borderId="8" xfId="0" applyFont="1" applyFill="1" applyBorder="1" applyAlignment="1">
      <alignment wrapText="1"/>
    </xf>
    <xf numFmtId="164" fontId="20" fillId="8" borderId="15" xfId="0" applyFont="1" applyFill="1" applyBorder="1" applyAlignment="1">
      <alignment wrapText="1"/>
    </xf>
    <xf numFmtId="164" fontId="20" fillId="8" borderId="16" xfId="0" applyFont="1" applyFill="1" applyBorder="1" applyAlignment="1">
      <alignment horizontal="right" wrapText="1"/>
    </xf>
    <xf numFmtId="164" fontId="20" fillId="8" borderId="16" xfId="0" applyFont="1" applyFill="1" applyBorder="1" applyAlignment="1">
      <alignment horizontal="left"/>
    </xf>
    <xf numFmtId="164" fontId="20" fillId="8" borderId="0" xfId="0" applyFont="1" applyFill="1" applyBorder="1" applyAlignment="1">
      <alignment horizontal="left"/>
    </xf>
    <xf numFmtId="164" fontId="20" fillId="8" borderId="0" xfId="0" applyFont="1" applyFill="1" applyBorder="1" applyAlignment="1">
      <alignment horizontal="center"/>
    </xf>
    <xf numFmtId="164" fontId="15" fillId="8" borderId="17" xfId="0" applyFont="1" applyFill="1" applyBorder="1" applyAlignment="1">
      <alignment horizontal="right"/>
    </xf>
    <xf numFmtId="164" fontId="20" fillId="8" borderId="18" xfId="0" applyFont="1" applyFill="1" applyBorder="1" applyAlignment="1">
      <alignment horizontal="center"/>
    </xf>
    <xf numFmtId="164" fontId="20" fillId="8" borderId="19" xfId="0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15" fillId="8" borderId="0" xfId="0" applyFont="1" applyFill="1" applyBorder="1" applyAlignment="1">
      <alignment horizontal="right"/>
    </xf>
    <xf numFmtId="164" fontId="15" fillId="8" borderId="1" xfId="0" applyFont="1" applyFill="1" applyBorder="1" applyAlignment="1">
      <alignment horizontal="left" vertical="center"/>
    </xf>
    <xf numFmtId="164" fontId="15" fillId="8" borderId="1" xfId="0" applyFont="1" applyFill="1" applyBorder="1" applyAlignment="1">
      <alignment horizontal="center"/>
    </xf>
    <xf numFmtId="164" fontId="22" fillId="8" borderId="1" xfId="0" applyFont="1" applyFill="1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8" xfId="0" applyFont="1" applyFill="1" applyBorder="1" applyAlignment="1">
      <alignment/>
    </xf>
    <xf numFmtId="164" fontId="0" fillId="0" borderId="0" xfId="0" applyAlignment="1">
      <alignment horizontal="center" wrapText="1"/>
    </xf>
    <xf numFmtId="164" fontId="0" fillId="0" borderId="8" xfId="0" applyFill="1" applyBorder="1" applyAlignment="1">
      <alignment horizontal="center"/>
    </xf>
    <xf numFmtId="164" fontId="0" fillId="9" borderId="0" xfId="0" applyFill="1" applyAlignment="1">
      <alignment horizontal="center" wrapText="1"/>
    </xf>
    <xf numFmtId="164" fontId="20" fillId="8" borderId="17" xfId="0" applyFont="1" applyFill="1" applyBorder="1" applyAlignment="1">
      <alignment horizontal="center"/>
    </xf>
    <xf numFmtId="164" fontId="20" fillId="8" borderId="1" xfId="0" applyFont="1" applyFill="1" applyBorder="1" applyAlignment="1">
      <alignment horizontal="left"/>
    </xf>
    <xf numFmtId="164" fontId="20" fillId="8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6" fillId="0" borderId="0" xfId="0" applyFont="1" applyBorder="1" applyAlignment="1">
      <alignment horizontal="left" vertical="center"/>
    </xf>
    <xf numFmtId="164" fontId="0" fillId="0" borderId="0" xfId="0" applyFill="1" applyBorder="1" applyAlignment="1">
      <alignment horizontal="center"/>
    </xf>
    <xf numFmtId="164" fontId="22" fillId="2" borderId="6" xfId="0" applyFont="1" applyFill="1" applyBorder="1" applyAlignment="1">
      <alignment horizontal="left" vertical="center"/>
    </xf>
    <xf numFmtId="164" fontId="22" fillId="3" borderId="16" xfId="0" applyFont="1" applyFill="1" applyBorder="1" applyAlignment="1">
      <alignment wrapText="1"/>
    </xf>
    <xf numFmtId="164" fontId="22" fillId="3" borderId="16" xfId="0" applyFont="1" applyFill="1" applyBorder="1" applyAlignment="1">
      <alignment horizontal="center" wrapText="1"/>
    </xf>
    <xf numFmtId="164" fontId="18" fillId="0" borderId="0" xfId="0" applyFont="1" applyAlignment="1">
      <alignment horizontal="center"/>
    </xf>
    <xf numFmtId="164" fontId="2" fillId="0" borderId="12" xfId="0" applyFont="1" applyBorder="1" applyAlignment="1">
      <alignment horizontal="left"/>
    </xf>
    <xf numFmtId="164" fontId="0" fillId="0" borderId="13" xfId="0" applyFont="1" applyBorder="1" applyAlignment="1">
      <alignment wrapText="1"/>
    </xf>
    <xf numFmtId="164" fontId="0" fillId="0" borderId="2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4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8" xfId="0" applyNumberFormat="1" applyFont="1" applyBorder="1" applyAlignment="1">
      <alignment wrapText="1"/>
    </xf>
    <xf numFmtId="172" fontId="0" fillId="0" borderId="21" xfId="0" applyNumberFormat="1" applyFont="1" applyBorder="1" applyAlignment="1">
      <alignment horizontal="center"/>
    </xf>
    <xf numFmtId="164" fontId="22" fillId="2" borderId="7" xfId="0" applyFont="1" applyFill="1" applyBorder="1" applyAlignment="1">
      <alignment wrapText="1"/>
    </xf>
    <xf numFmtId="164" fontId="0" fillId="2" borderId="4" xfId="0" applyFont="1" applyFill="1" applyBorder="1" applyAlignment="1">
      <alignment horizontal="center"/>
    </xf>
    <xf numFmtId="164" fontId="22" fillId="0" borderId="22" xfId="0" applyFont="1" applyBorder="1" applyAlignment="1">
      <alignment horizontal="left" vertical="center"/>
    </xf>
    <xf numFmtId="164" fontId="0" fillId="0" borderId="23" xfId="0" applyFont="1" applyBorder="1" applyAlignment="1">
      <alignment wrapText="1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23" xfId="0" applyFont="1" applyBorder="1" applyAlignment="1">
      <alignment horizontal="center"/>
    </xf>
    <xf numFmtId="164" fontId="22" fillId="2" borderId="4" xfId="0" applyFont="1" applyFill="1" applyBorder="1" applyAlignment="1">
      <alignment wrapText="1"/>
    </xf>
    <xf numFmtId="164" fontId="0" fillId="2" borderId="4" xfId="0" applyNumberFormat="1" applyFont="1" applyFill="1" applyBorder="1" applyAlignment="1">
      <alignment horizontal="center"/>
    </xf>
    <xf numFmtId="164" fontId="0" fillId="0" borderId="22" xfId="0" applyFont="1" applyBorder="1" applyAlignment="1">
      <alignment horizontal="left" vertical="center"/>
    </xf>
    <xf numFmtId="164" fontId="23" fillId="0" borderId="23" xfId="0" applyFont="1" applyBorder="1" applyAlignment="1">
      <alignment wrapText="1"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23" xfId="0" applyBorder="1" applyAlignment="1">
      <alignment/>
    </xf>
    <xf numFmtId="164" fontId="22" fillId="0" borderId="14" xfId="0" applyFont="1" applyBorder="1" applyAlignment="1">
      <alignment horizontal="left" vertical="center"/>
    </xf>
    <xf numFmtId="164" fontId="0" fillId="0" borderId="21" xfId="0" applyFont="1" applyBorder="1" applyAlignment="1">
      <alignment wrapText="1"/>
    </xf>
    <xf numFmtId="164" fontId="0" fillId="0" borderId="0" xfId="0" applyAlignment="1">
      <alignment horizontal="left" vertical="center"/>
    </xf>
    <xf numFmtId="164" fontId="0" fillId="0" borderId="0" xfId="0" applyAlignment="1">
      <alignment wrapText="1"/>
    </xf>
    <xf numFmtId="164" fontId="14" fillId="6" borderId="7" xfId="0" applyFont="1" applyFill="1" applyBorder="1" applyAlignment="1" applyProtection="1">
      <alignment horizontal="center"/>
      <protection locked="0"/>
    </xf>
    <xf numFmtId="164" fontId="11" fillId="0" borderId="12" xfId="0" applyFont="1" applyBorder="1" applyAlignment="1">
      <alignment horizontal="left" vertical="center"/>
    </xf>
    <xf numFmtId="164" fontId="18" fillId="0" borderId="13" xfId="0" applyFont="1" applyBorder="1" applyAlignment="1">
      <alignment wrapText="1"/>
    </xf>
    <xf numFmtId="164" fontId="16" fillId="0" borderId="13" xfId="0" applyFont="1" applyBorder="1" applyAlignment="1">
      <alignment/>
    </xf>
    <xf numFmtId="164" fontId="15" fillId="0" borderId="13" xfId="0" applyFont="1" applyBorder="1" applyAlignment="1">
      <alignment horizontal="center"/>
    </xf>
    <xf numFmtId="164" fontId="16" fillId="0" borderId="20" xfId="0" applyFont="1" applyBorder="1" applyAlignment="1">
      <alignment horizontal="center"/>
    </xf>
    <xf numFmtId="164" fontId="24" fillId="0" borderId="14" xfId="0" applyFont="1" applyBorder="1" applyAlignment="1">
      <alignment horizontal="left" vertical="center"/>
    </xf>
    <xf numFmtId="164" fontId="0" fillId="0" borderId="8" xfId="0" applyBorder="1" applyAlignment="1">
      <alignment/>
    </xf>
    <xf numFmtId="164" fontId="2" fillId="0" borderId="6" xfId="0" applyFont="1" applyBorder="1" applyAlignment="1">
      <alignment horizontal="right"/>
    </xf>
    <xf numFmtId="164" fontId="25" fillId="0" borderId="1" xfId="0" applyFont="1" applyBorder="1" applyAlignment="1">
      <alignment horizontal="center"/>
    </xf>
    <xf numFmtId="164" fontId="26" fillId="0" borderId="7" xfId="0" applyFont="1" applyBorder="1" applyAlignment="1">
      <alignment horizontal="center"/>
    </xf>
    <xf numFmtId="164" fontId="20" fillId="8" borderId="16" xfId="0" applyFont="1" applyFill="1" applyBorder="1" applyAlignment="1">
      <alignment wrapText="1"/>
    </xf>
    <xf numFmtId="164" fontId="20" fillId="8" borderId="16" xfId="0" applyFont="1" applyFill="1" applyBorder="1" applyAlignment="1">
      <alignment horizontal="center"/>
    </xf>
    <xf numFmtId="164" fontId="15" fillId="8" borderId="18" xfId="0" applyFont="1" applyFill="1" applyBorder="1" applyAlignment="1">
      <alignment horizontal="right" wrapText="1"/>
    </xf>
    <xf numFmtId="164" fontId="15" fillId="8" borderId="1" xfId="0" applyFont="1" applyFill="1" applyBorder="1" applyAlignment="1">
      <alignment horizontal="center" vertical="center"/>
    </xf>
    <xf numFmtId="164" fontId="0" fillId="0" borderId="22" xfId="0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/>
    </xf>
    <xf numFmtId="164" fontId="0" fillId="0" borderId="0" xfId="0" applyFill="1" applyBorder="1" applyAlignment="1" applyProtection="1">
      <alignment horizontal="center"/>
      <protection locked="0"/>
    </xf>
    <xf numFmtId="164" fontId="16" fillId="0" borderId="0" xfId="0" applyFont="1" applyFill="1" applyBorder="1" applyAlignment="1">
      <alignment horizontal="center" vertical="center"/>
    </xf>
    <xf numFmtId="164" fontId="0" fillId="9" borderId="0" xfId="0" applyNumberFormat="1" applyFill="1" applyBorder="1" applyAlignment="1">
      <alignment horizontal="center"/>
    </xf>
    <xf numFmtId="164" fontId="0" fillId="9" borderId="0" xfId="0" applyFont="1" applyFill="1" applyAlignment="1">
      <alignment/>
    </xf>
    <xf numFmtId="164" fontId="0" fillId="0" borderId="0" xfId="0" applyAlignment="1" applyProtection="1">
      <alignment horizontal="center"/>
      <protection locked="0"/>
    </xf>
    <xf numFmtId="164" fontId="20" fillId="3" borderId="16" xfId="0" applyFont="1" applyFill="1" applyBorder="1" applyAlignment="1">
      <alignment wrapText="1"/>
    </xf>
    <xf numFmtId="164" fontId="0" fillId="9" borderId="6" xfId="0" applyNumberFormat="1" applyFont="1" applyFill="1" applyBorder="1" applyAlignment="1">
      <alignment wrapText="1"/>
    </xf>
    <xf numFmtId="164" fontId="0" fillId="9" borderId="7" xfId="0" applyFont="1" applyFill="1" applyBorder="1" applyAlignment="1">
      <alignment horizontal="center"/>
    </xf>
    <xf numFmtId="164" fontId="0" fillId="0" borderId="7" xfId="0" applyFont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>
      <alignment wrapText="1"/>
    </xf>
    <xf numFmtId="170" fontId="0" fillId="9" borderId="21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wrapText="1"/>
    </xf>
    <xf numFmtId="164" fontId="0" fillId="2" borderId="21" xfId="0" applyNumberFormat="1" applyFont="1" applyFill="1" applyBorder="1" applyAlignment="1">
      <alignment horizontal="center"/>
    </xf>
    <xf numFmtId="164" fontId="22" fillId="2" borderId="6" xfId="0" applyFont="1" applyFill="1" applyBorder="1" applyAlignment="1">
      <alignment wrapText="1"/>
    </xf>
    <xf numFmtId="164" fontId="0" fillId="2" borderId="7" xfId="0" applyFont="1" applyFill="1" applyBorder="1" applyAlignment="1">
      <alignment horizontal="center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 horizontal="center"/>
      <protection locked="0"/>
    </xf>
    <xf numFmtId="164" fontId="0" fillId="0" borderId="23" xfId="0" applyBorder="1" applyAlignment="1" applyProtection="1">
      <alignment/>
      <protection locked="0"/>
    </xf>
    <xf numFmtId="164" fontId="22" fillId="0" borderId="0" xfId="0" applyFont="1" applyBorder="1" applyAlignment="1">
      <alignment horizontal="left" vertical="center"/>
    </xf>
    <xf numFmtId="164" fontId="0" fillId="1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685"/>
      <rgbColor rgb="00CCFFFF"/>
      <rgbColor rgb="00660066"/>
      <rgbColor rgb="00FF8080"/>
      <rgbColor rgb="000066CC"/>
      <rgbColor rgb="00F2CBF8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E6FF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tenrieths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11.421875" style="0" customWidth="1"/>
  </cols>
  <sheetData>
    <row r="1" ht="18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4.25"/>
    <row r="6" ht="14.25">
      <c r="A6" t="s">
        <v>4</v>
      </c>
    </row>
    <row r="7" ht="14.25"/>
    <row r="8" ht="16.5">
      <c r="A8" s="2" t="s">
        <v>5</v>
      </c>
    </row>
    <row r="9" ht="14.25">
      <c r="A9" t="s">
        <v>6</v>
      </c>
    </row>
    <row r="10" ht="14.25">
      <c r="A10" t="s">
        <v>7</v>
      </c>
    </row>
    <row r="11" ht="14.25">
      <c r="A11" t="s">
        <v>8</v>
      </c>
    </row>
    <row r="12" ht="14.25">
      <c r="A12" t="s">
        <v>9</v>
      </c>
    </row>
    <row r="13" ht="14.25">
      <c r="A13" t="s">
        <v>10</v>
      </c>
    </row>
    <row r="14" ht="14.25">
      <c r="A14" t="s">
        <v>11</v>
      </c>
    </row>
    <row r="15" ht="12.75">
      <c r="A15" t="s">
        <v>12</v>
      </c>
    </row>
    <row r="16" ht="12.75">
      <c r="A16" t="s">
        <v>13</v>
      </c>
    </row>
    <row r="17" ht="14.25">
      <c r="A17" s="3" t="s">
        <v>14</v>
      </c>
    </row>
    <row r="18" ht="12.75">
      <c r="A18" t="s">
        <v>15</v>
      </c>
    </row>
    <row r="19" ht="14.25">
      <c r="A19" t="s">
        <v>16</v>
      </c>
    </row>
    <row r="21" ht="12.75">
      <c r="A21" t="s">
        <v>17</v>
      </c>
    </row>
    <row r="22" ht="12.75">
      <c r="A22" s="4" t="s">
        <v>18</v>
      </c>
    </row>
    <row r="24" ht="12.75">
      <c r="A24" t="s">
        <v>19</v>
      </c>
    </row>
    <row r="25" ht="14.25">
      <c r="A25" s="5" t="s">
        <v>20</v>
      </c>
    </row>
    <row r="26" ht="12.75">
      <c r="A26" t="s">
        <v>21</v>
      </c>
    </row>
    <row r="28" ht="12.75">
      <c r="A28" t="s">
        <v>22</v>
      </c>
    </row>
    <row r="29" ht="12.75">
      <c r="A29" t="s">
        <v>23</v>
      </c>
    </row>
  </sheetData>
  <sheetProtection selectLockedCells="1" selectUnlockedCells="1"/>
  <hyperlinks>
    <hyperlink ref="A25" r:id="rId1" display="https://www.autenrieths.d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6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7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8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9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10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11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12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 t="e">
        <f>VLOOKUP($C$1,Namensliste!A2:C30,3)&amp;" "&amp;VLOOKUP($C$1,Namensliste!A2:C30,2)</f>
        <v>#VALUE!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 t="e">
        <f>B4</f>
        <v>#VALUE!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13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14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15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16.8515625" style="6" customWidth="1"/>
    <col min="4" max="16384" width="10.8515625" style="0" customWidth="1"/>
  </cols>
  <sheetData>
    <row r="1" spans="1:3" ht="16.5">
      <c r="A1" s="7"/>
      <c r="B1" s="8" t="s">
        <v>24</v>
      </c>
      <c r="C1" s="9" t="s">
        <v>25</v>
      </c>
    </row>
    <row r="2" spans="1:3" ht="21.75" customHeight="1">
      <c r="A2" s="10">
        <v>1</v>
      </c>
      <c r="B2" s="11" t="s">
        <v>26</v>
      </c>
      <c r="C2" s="12" t="s">
        <v>27</v>
      </c>
    </row>
    <row r="3" spans="1:3" ht="21.75" customHeight="1">
      <c r="A3" s="10">
        <v>2</v>
      </c>
      <c r="B3" s="13" t="s">
        <v>28</v>
      </c>
      <c r="C3" s="14" t="s">
        <v>29</v>
      </c>
    </row>
    <row r="4" spans="1:3" ht="21.75" customHeight="1">
      <c r="A4" s="10">
        <v>3</v>
      </c>
      <c r="B4" s="13" t="s">
        <v>30</v>
      </c>
      <c r="C4" s="14" t="s">
        <v>31</v>
      </c>
    </row>
    <row r="5" spans="1:3" ht="21.75" customHeight="1">
      <c r="A5" s="10">
        <v>4</v>
      </c>
      <c r="B5" s="13" t="s">
        <v>32</v>
      </c>
      <c r="C5" s="14" t="s">
        <v>33</v>
      </c>
    </row>
    <row r="6" spans="1:3" ht="21.75" customHeight="1">
      <c r="A6" s="10">
        <v>5</v>
      </c>
      <c r="B6" s="13" t="s">
        <v>34</v>
      </c>
      <c r="C6" s="14" t="s">
        <v>35</v>
      </c>
    </row>
    <row r="7" spans="1:3" ht="21.75" customHeight="1">
      <c r="A7" s="10">
        <v>6</v>
      </c>
      <c r="B7" s="13" t="s">
        <v>36</v>
      </c>
      <c r="C7" s="14" t="s">
        <v>37</v>
      </c>
    </row>
    <row r="8" spans="1:3" ht="21.75" customHeight="1">
      <c r="A8" s="10">
        <v>7</v>
      </c>
      <c r="B8" s="13" t="s">
        <v>38</v>
      </c>
      <c r="C8" s="14" t="s">
        <v>39</v>
      </c>
    </row>
    <row r="9" spans="1:3" ht="21.75" customHeight="1">
      <c r="A9" s="10">
        <v>8</v>
      </c>
      <c r="B9" s="13" t="s">
        <v>40</v>
      </c>
      <c r="C9" s="14" t="s">
        <v>41</v>
      </c>
    </row>
    <row r="10" spans="1:3" ht="21.75" customHeight="1">
      <c r="A10" s="10">
        <v>9</v>
      </c>
      <c r="B10" s="13" t="s">
        <v>42</v>
      </c>
      <c r="C10" s="14" t="s">
        <v>43</v>
      </c>
    </row>
    <row r="11" spans="1:3" ht="21.75" customHeight="1">
      <c r="A11" s="10">
        <v>10</v>
      </c>
      <c r="B11" s="13" t="s">
        <v>44</v>
      </c>
      <c r="C11" s="14" t="s">
        <v>45</v>
      </c>
    </row>
    <row r="12" spans="1:3" ht="21.75" customHeight="1">
      <c r="A12" s="10">
        <v>11</v>
      </c>
      <c r="B12" s="13" t="s">
        <v>46</v>
      </c>
      <c r="C12" s="14" t="s">
        <v>47</v>
      </c>
    </row>
    <row r="13" spans="1:3" ht="21.75" customHeight="1">
      <c r="A13" s="10">
        <v>12</v>
      </c>
      <c r="B13" s="13" t="s">
        <v>48</v>
      </c>
      <c r="C13" s="15" t="e">
        <f>IF((C7+C15+C19+C27+C31)&lt;0,0,C7+C15+C19+C27+C31)</f>
        <v>#VALUE!</v>
      </c>
    </row>
    <row r="14" spans="1:3" ht="21.75" customHeight="1">
      <c r="A14" s="10">
        <v>13</v>
      </c>
      <c r="B14" s="13" t="s">
        <v>49</v>
      </c>
      <c r="C14" s="14" t="s">
        <v>50</v>
      </c>
    </row>
    <row r="15" spans="1:3" ht="21.75" customHeight="1">
      <c r="A15" s="10">
        <v>14</v>
      </c>
      <c r="B15" s="13" t="s">
        <v>51</v>
      </c>
      <c r="C15" s="14" t="s">
        <v>52</v>
      </c>
    </row>
    <row r="16" spans="1:3" ht="21.75" customHeight="1">
      <c r="A16" s="10">
        <v>15</v>
      </c>
      <c r="B16" s="13" t="s">
        <v>53</v>
      </c>
      <c r="C16" s="14" t="s">
        <v>54</v>
      </c>
    </row>
    <row r="17" spans="1:3" ht="21.75" customHeight="1">
      <c r="A17" s="10">
        <v>16</v>
      </c>
      <c r="B17" s="13" t="s">
        <v>55</v>
      </c>
      <c r="C17" s="14" t="s">
        <v>56</v>
      </c>
    </row>
    <row r="18" spans="1:3" ht="21.75" customHeight="1">
      <c r="A18" s="10">
        <v>17</v>
      </c>
      <c r="B18" s="13" t="s">
        <v>57</v>
      </c>
      <c r="C18" s="14" t="s">
        <v>58</v>
      </c>
    </row>
    <row r="19" spans="1:3" ht="21.75" customHeight="1">
      <c r="A19" s="10">
        <v>18</v>
      </c>
      <c r="B19" s="13" t="s">
        <v>59</v>
      </c>
      <c r="C19" s="14" t="s">
        <v>52</v>
      </c>
    </row>
    <row r="20" spans="1:3" ht="21.75" customHeight="1">
      <c r="A20" s="10">
        <v>19</v>
      </c>
      <c r="B20" s="13" t="s">
        <v>60</v>
      </c>
      <c r="C20" s="14" t="s">
        <v>61</v>
      </c>
    </row>
    <row r="21" spans="1:3" ht="21.75" customHeight="1">
      <c r="A21" s="10">
        <v>20</v>
      </c>
      <c r="B21" s="16" t="s">
        <v>62</v>
      </c>
      <c r="C21" s="17" t="s">
        <v>63</v>
      </c>
    </row>
    <row r="22" spans="1:3" ht="21.75" customHeight="1">
      <c r="A22" s="10">
        <v>21</v>
      </c>
      <c r="B22" s="16" t="s">
        <v>64</v>
      </c>
      <c r="C22" s="17" t="s">
        <v>65</v>
      </c>
    </row>
    <row r="23" spans="1:3" ht="21.75" customHeight="1">
      <c r="A23" s="10">
        <v>22</v>
      </c>
      <c r="B23" s="16" t="s">
        <v>66</v>
      </c>
      <c r="C23" s="17" t="s">
        <v>67</v>
      </c>
    </row>
    <row r="24" spans="1:3" ht="21.75" customHeight="1">
      <c r="A24" s="10">
        <v>23</v>
      </c>
      <c r="B24" s="18" t="s">
        <v>68</v>
      </c>
      <c r="C24" s="18" t="s">
        <v>69</v>
      </c>
    </row>
    <row r="25" spans="1:3" ht="21.75" customHeight="1">
      <c r="A25" s="10">
        <v>24</v>
      </c>
      <c r="B25" s="18" t="s">
        <v>70</v>
      </c>
      <c r="C25" s="18" t="s">
        <v>71</v>
      </c>
    </row>
    <row r="26" spans="1:3" ht="21.75" customHeight="1">
      <c r="A26" s="10">
        <v>25</v>
      </c>
      <c r="B26" s="13" t="s">
        <v>72</v>
      </c>
      <c r="C26" s="14" t="s">
        <v>58</v>
      </c>
    </row>
    <row r="27" spans="1:3" ht="21.75" customHeight="1">
      <c r="A27" s="10">
        <v>26</v>
      </c>
      <c r="B27" s="13" t="s">
        <v>73</v>
      </c>
      <c r="C27" s="14" t="s">
        <v>74</v>
      </c>
    </row>
    <row r="28" spans="1:3" ht="21.75" customHeight="1">
      <c r="A28" s="10">
        <v>27</v>
      </c>
      <c r="B28" s="13" t="s">
        <v>75</v>
      </c>
      <c r="C28" s="14" t="s">
        <v>76</v>
      </c>
    </row>
    <row r="29" spans="1:3" ht="21.75" customHeight="1">
      <c r="A29" s="10">
        <v>28</v>
      </c>
      <c r="B29" s="13" t="s">
        <v>77</v>
      </c>
      <c r="C29" s="13" t="s">
        <v>78</v>
      </c>
    </row>
    <row r="30" spans="1:3" ht="21.75" customHeight="1">
      <c r="A30" s="10">
        <v>29</v>
      </c>
      <c r="B30" s="13" t="s">
        <v>79</v>
      </c>
      <c r="C30" s="13" t="s">
        <v>80</v>
      </c>
    </row>
    <row r="31" spans="1:3" ht="21.75" customHeight="1">
      <c r="A31" s="10">
        <v>30</v>
      </c>
      <c r="B31" s="13" t="s">
        <v>81</v>
      </c>
      <c r="C31" s="14" t="s">
        <v>61</v>
      </c>
    </row>
    <row r="32" spans="1:3" ht="23.25" customHeight="1">
      <c r="A32" s="10">
        <v>31</v>
      </c>
      <c r="B32" s="16" t="s">
        <v>82</v>
      </c>
      <c r="C32" s="17" t="s">
        <v>83</v>
      </c>
    </row>
    <row r="33" spans="1:3" ht="23.25" customHeight="1">
      <c r="A33" s="10">
        <v>32</v>
      </c>
      <c r="B33" s="19"/>
      <c r="C33" s="19"/>
    </row>
    <row r="34" spans="1:3" ht="23.25" customHeight="1">
      <c r="A34" s="10">
        <v>33</v>
      </c>
      <c r="B34" s="19"/>
      <c r="C34" s="19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16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17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18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19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20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21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22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2" activePane="bottomLeft" state="split"/>
      <selection pane="topLeft" activeCell="A1" sqref="A1"/>
      <selection pane="bottomLeft" activeCell="A27" sqref="A27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23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pane ySplit="1890" topLeftCell="A1" activePane="bottomLeft" state="split"/>
      <selection pane="topLeft" activeCell="A1" sqref="A1"/>
      <selection pane="bottomLeft" activeCell="C27" sqref="C27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24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149"/>
      <c r="D50" s="92"/>
      <c r="E50" s="78"/>
    </row>
    <row r="51" spans="1:5" ht="14.25">
      <c r="A51" s="89"/>
      <c r="B51" s="90" t="s">
        <v>135</v>
      </c>
      <c r="C51" s="149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2.75" customHeight="1">
      <c r="A58" s="97"/>
      <c r="B58" s="100"/>
      <c r="C58" s="101"/>
      <c r="D58" s="92"/>
      <c r="E58" s="78"/>
    </row>
    <row r="59" spans="1:5" ht="14.2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78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4" ht="20.25">
      <c r="A78" s="148" t="s">
        <v>170</v>
      </c>
      <c r="B78" s="100" t="s">
        <v>171</v>
      </c>
      <c r="C78" s="99"/>
      <c r="D78" s="78"/>
    </row>
    <row r="79" spans="3:4" ht="20.25">
      <c r="C79" s="99"/>
      <c r="D79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A1" sqref="A1"/>
    </sheetView>
  </sheetViews>
  <sheetFormatPr defaultColWidth="9.140625" defaultRowHeight="12.75"/>
  <cols>
    <col min="1" max="9" width="11.421875" style="0" customWidth="1"/>
    <col min="10" max="10" width="15.8515625" style="0" customWidth="1"/>
    <col min="11" max="13" width="11.421875" style="0" customWidth="1"/>
    <col min="14" max="14" width="16.57421875" style="0" customWidth="1"/>
    <col min="15" max="16384" width="11.421875" style="0" customWidth="1"/>
  </cols>
  <sheetData>
    <row r="1" spans="1:12" ht="26.25">
      <c r="A1" s="20"/>
      <c r="B1" s="20"/>
      <c r="C1" s="20"/>
      <c r="D1" s="20"/>
      <c r="H1" s="20" t="s">
        <v>84</v>
      </c>
      <c r="I1" s="20"/>
      <c r="J1" s="20"/>
      <c r="K1" s="20"/>
      <c r="L1" s="20"/>
    </row>
    <row r="2" spans="1:11" ht="18.75">
      <c r="A2" s="21"/>
      <c r="B2" s="21"/>
      <c r="C2" s="21"/>
      <c r="D2" s="21"/>
      <c r="H2" t="s">
        <v>85</v>
      </c>
      <c r="J2" s="22"/>
      <c r="K2" s="23"/>
    </row>
    <row r="3" spans="1:12" ht="21.75" customHeight="1">
      <c r="A3" s="21"/>
      <c r="B3" s="21"/>
      <c r="C3" s="21"/>
      <c r="D3" s="24" t="s">
        <v>86</v>
      </c>
      <c r="E3" s="25">
        <f>'Kriterienkatalog+Punkte'!E4</f>
        <v>40</v>
      </c>
      <c r="H3" s="21"/>
      <c r="I3" s="21"/>
      <c r="J3" s="26"/>
      <c r="K3" s="27"/>
      <c r="L3" s="21"/>
    </row>
    <row r="4" spans="1:11" ht="16.5">
      <c r="A4" s="28"/>
      <c r="B4" s="28"/>
      <c r="C4" s="28"/>
      <c r="D4" s="21"/>
      <c r="H4" s="28"/>
      <c r="I4" s="28"/>
      <c r="J4" s="29"/>
      <c r="K4" s="30"/>
    </row>
    <row r="5" spans="1:11" ht="14.25">
      <c r="A5" s="31" t="s">
        <v>87</v>
      </c>
      <c r="B5" s="32" t="s">
        <v>88</v>
      </c>
      <c r="C5" s="33" t="s">
        <v>89</v>
      </c>
      <c r="D5" s="34"/>
      <c r="H5" s="35"/>
      <c r="I5" s="32" t="s">
        <v>90</v>
      </c>
      <c r="J5" s="36"/>
      <c r="K5" s="37"/>
    </row>
    <row r="6" spans="1:11" ht="14.25">
      <c r="A6" s="38">
        <v>0</v>
      </c>
      <c r="B6" s="39"/>
      <c r="C6" s="40">
        <v>6</v>
      </c>
      <c r="D6" s="41"/>
      <c r="H6" s="42">
        <v>0</v>
      </c>
      <c r="I6" s="39">
        <v>0</v>
      </c>
      <c r="J6" s="43"/>
      <c r="K6" s="44"/>
    </row>
    <row r="7" spans="1:11" ht="14.25">
      <c r="A7" s="38">
        <v>0.5</v>
      </c>
      <c r="B7" s="39"/>
      <c r="C7" s="40">
        <v>5.9</v>
      </c>
      <c r="D7" s="41"/>
      <c r="H7" s="42">
        <v>0.01</v>
      </c>
      <c r="I7" s="39">
        <v>0</v>
      </c>
      <c r="J7" s="43"/>
      <c r="K7" s="44"/>
    </row>
    <row r="8" spans="1:10" ht="14.25">
      <c r="A8" s="38">
        <v>1</v>
      </c>
      <c r="B8" s="39"/>
      <c r="C8" s="40">
        <v>5.9</v>
      </c>
      <c r="D8" s="41"/>
      <c r="H8" s="45">
        <v>0.02</v>
      </c>
      <c r="I8" s="39">
        <v>-0.5</v>
      </c>
      <c r="J8" s="41"/>
    </row>
    <row r="9" spans="1:10" ht="14.25">
      <c r="A9" s="38">
        <v>1.5</v>
      </c>
      <c r="B9" s="46"/>
      <c r="C9" s="40">
        <v>5.8</v>
      </c>
      <c r="D9" s="41"/>
      <c r="H9" s="45">
        <v>0.03</v>
      </c>
      <c r="I9" s="46" t="s">
        <v>91</v>
      </c>
      <c r="J9" s="41"/>
    </row>
    <row r="10" spans="1:10" ht="14.25">
      <c r="A10" s="38">
        <v>2</v>
      </c>
      <c r="B10" s="46"/>
      <c r="C10" s="40">
        <v>5.7</v>
      </c>
      <c r="D10" s="41"/>
      <c r="H10" s="45">
        <v>0.04</v>
      </c>
      <c r="I10" s="39">
        <v>-1.5</v>
      </c>
      <c r="J10" s="41"/>
    </row>
    <row r="11" spans="1:10" ht="14.25">
      <c r="A11" s="38">
        <v>2.5</v>
      </c>
      <c r="B11" s="46"/>
      <c r="C11" s="40">
        <v>5.7</v>
      </c>
      <c r="D11" s="41"/>
      <c r="H11" s="45">
        <v>0.05</v>
      </c>
      <c r="I11" s="46" t="s">
        <v>92</v>
      </c>
      <c r="J11" s="41"/>
    </row>
    <row r="12" spans="1:10" ht="14.25">
      <c r="A12" s="38">
        <v>3</v>
      </c>
      <c r="B12" s="46"/>
      <c r="C12" s="40">
        <v>5.6</v>
      </c>
      <c r="D12" s="41"/>
      <c r="H12" s="45">
        <v>0.06</v>
      </c>
      <c r="I12" s="39">
        <v>-2.5</v>
      </c>
      <c r="J12" s="41"/>
    </row>
    <row r="13" spans="1:10" ht="14.25">
      <c r="A13" s="38">
        <v>3.5</v>
      </c>
      <c r="B13" s="46"/>
      <c r="C13" s="40">
        <v>5.6</v>
      </c>
      <c r="D13" s="41"/>
      <c r="H13" s="45">
        <v>0.07</v>
      </c>
      <c r="I13" s="46" t="s">
        <v>93</v>
      </c>
      <c r="J13" s="41"/>
    </row>
    <row r="14" spans="1:10" ht="14.25">
      <c r="A14" s="38">
        <v>4</v>
      </c>
      <c r="B14" s="46"/>
      <c r="C14" s="40">
        <v>5.5</v>
      </c>
      <c r="D14" s="41"/>
      <c r="H14" s="45">
        <v>0.08</v>
      </c>
      <c r="I14" s="39">
        <v>-3.5</v>
      </c>
      <c r="J14" s="41"/>
    </row>
    <row r="15" spans="1:10" ht="14.25">
      <c r="A15" s="38">
        <v>4.5</v>
      </c>
      <c r="B15" s="46"/>
      <c r="C15" s="40">
        <v>5.4</v>
      </c>
      <c r="D15" s="41"/>
      <c r="H15" s="45">
        <v>0.09</v>
      </c>
      <c r="I15" s="46" t="s">
        <v>94</v>
      </c>
      <c r="J15" s="41"/>
    </row>
    <row r="16" spans="1:10" ht="14.25">
      <c r="A16" s="38">
        <v>5</v>
      </c>
      <c r="B16" s="46"/>
      <c r="C16" s="40">
        <v>5.4</v>
      </c>
      <c r="D16" s="41"/>
      <c r="H16" s="45">
        <v>0.1</v>
      </c>
      <c r="I16" s="39">
        <v>-4.5</v>
      </c>
      <c r="J16" s="41"/>
    </row>
    <row r="17" spans="1:10" ht="14.25">
      <c r="A17" s="38">
        <v>5.5</v>
      </c>
      <c r="B17" s="46"/>
      <c r="C17" s="40">
        <v>5.3</v>
      </c>
      <c r="D17" s="41"/>
      <c r="H17" s="45">
        <v>0.11</v>
      </c>
      <c r="I17" s="46" t="s">
        <v>95</v>
      </c>
      <c r="J17" s="41"/>
    </row>
    <row r="18" spans="1:10" ht="14.25">
      <c r="A18" s="38">
        <v>6</v>
      </c>
      <c r="B18" s="46"/>
      <c r="C18" s="40">
        <v>5.2</v>
      </c>
      <c r="D18" s="41"/>
      <c r="H18" s="45">
        <v>0.12</v>
      </c>
      <c r="I18" s="39">
        <v>-5.5</v>
      </c>
      <c r="J18" s="41"/>
    </row>
    <row r="19" spans="1:10" ht="14.25">
      <c r="A19" s="38">
        <v>6.5</v>
      </c>
      <c r="B19" s="46"/>
      <c r="C19" s="40">
        <v>5.2</v>
      </c>
      <c r="D19" s="41"/>
      <c r="H19" s="45">
        <v>0.13</v>
      </c>
      <c r="I19" s="46" t="s">
        <v>96</v>
      </c>
      <c r="J19" s="41"/>
    </row>
    <row r="20" spans="1:10" ht="14.25">
      <c r="A20" s="38">
        <v>7</v>
      </c>
      <c r="B20" s="46"/>
      <c r="C20" s="40">
        <v>5.1</v>
      </c>
      <c r="D20" s="41"/>
      <c r="H20" s="41"/>
      <c r="I20" s="41"/>
      <c r="J20" s="41"/>
    </row>
    <row r="21" spans="1:10" ht="14.25">
      <c r="A21" s="38">
        <v>7.5</v>
      </c>
      <c r="B21" s="46"/>
      <c r="C21" s="40">
        <v>5</v>
      </c>
      <c r="D21" s="41"/>
      <c r="H21" s="41"/>
      <c r="I21" s="41"/>
      <c r="J21" s="41"/>
    </row>
    <row r="22" spans="1:10" ht="14.25">
      <c r="A22" s="38">
        <v>8</v>
      </c>
      <c r="B22" s="46"/>
      <c r="C22" s="40">
        <v>5</v>
      </c>
      <c r="D22" s="41"/>
      <c r="H22" s="41"/>
      <c r="I22" s="41"/>
      <c r="J22" s="41"/>
    </row>
    <row r="23" spans="1:10" ht="14.25">
      <c r="A23" s="38">
        <v>8.5</v>
      </c>
      <c r="B23" s="46"/>
      <c r="C23" s="40">
        <v>4.9</v>
      </c>
      <c r="D23" s="41"/>
      <c r="H23" s="41"/>
      <c r="I23" s="41"/>
      <c r="J23" s="41"/>
    </row>
    <row r="24" spans="1:10" ht="14.25">
      <c r="A24" s="38">
        <v>9</v>
      </c>
      <c r="B24" s="39"/>
      <c r="C24" s="40">
        <v>4.9</v>
      </c>
      <c r="D24" s="41"/>
      <c r="H24" s="41"/>
      <c r="I24" s="41"/>
      <c r="J24" s="41"/>
    </row>
    <row r="25" spans="1:10" ht="14.25">
      <c r="A25" s="38">
        <v>9.5</v>
      </c>
      <c r="B25" s="39"/>
      <c r="C25" s="40">
        <v>4.8</v>
      </c>
      <c r="D25" s="41"/>
      <c r="H25" s="41"/>
      <c r="I25" s="41"/>
      <c r="J25" s="41"/>
    </row>
    <row r="26" spans="1:10" ht="14.25">
      <c r="A26" s="38">
        <v>10</v>
      </c>
      <c r="B26" s="39"/>
      <c r="C26" s="40">
        <v>4.8</v>
      </c>
      <c r="D26" s="41"/>
      <c r="H26" s="41"/>
      <c r="I26" s="41"/>
      <c r="J26" s="41"/>
    </row>
    <row r="27" spans="1:10" ht="14.25">
      <c r="A27" s="38">
        <v>10.5</v>
      </c>
      <c r="B27" s="39"/>
      <c r="C27" s="40">
        <v>4.7</v>
      </c>
      <c r="D27" s="41"/>
      <c r="H27" s="41"/>
      <c r="I27" s="41"/>
      <c r="J27" s="41"/>
    </row>
    <row r="28" spans="1:10" ht="14.25">
      <c r="A28" s="38">
        <v>11</v>
      </c>
      <c r="B28" s="39"/>
      <c r="C28" s="40">
        <v>4.6</v>
      </c>
      <c r="D28" s="41"/>
      <c r="H28" s="41"/>
      <c r="I28" s="41"/>
      <c r="J28" s="41"/>
    </row>
    <row r="29" spans="1:10" ht="14.25">
      <c r="A29" s="38">
        <v>11.5</v>
      </c>
      <c r="B29" s="46"/>
      <c r="C29" s="40">
        <v>4.5</v>
      </c>
      <c r="D29" s="41"/>
      <c r="H29" s="41"/>
      <c r="I29" s="41"/>
      <c r="J29" s="41"/>
    </row>
    <row r="30" spans="1:10" ht="14.25">
      <c r="A30" s="38">
        <v>12</v>
      </c>
      <c r="B30" s="46"/>
      <c r="C30" s="40">
        <v>4.5</v>
      </c>
      <c r="D30" s="41"/>
      <c r="H30" s="41"/>
      <c r="I30" s="41"/>
      <c r="J30" s="41"/>
    </row>
    <row r="31" spans="1:10" ht="14.25">
      <c r="A31" s="38">
        <v>12.5</v>
      </c>
      <c r="B31" s="46"/>
      <c r="C31" s="40">
        <v>4.4</v>
      </c>
      <c r="D31" s="41"/>
      <c r="H31" s="41"/>
      <c r="I31" s="41"/>
      <c r="J31" s="41"/>
    </row>
    <row r="32" spans="1:10" ht="14.25">
      <c r="A32" s="38">
        <v>13</v>
      </c>
      <c r="B32" s="46"/>
      <c r="C32" s="40">
        <v>4.4</v>
      </c>
      <c r="D32" s="41"/>
      <c r="H32" s="41"/>
      <c r="I32" s="41"/>
      <c r="J32" s="41"/>
    </row>
    <row r="33" spans="1:10" ht="14.25">
      <c r="A33" s="38">
        <v>13.5</v>
      </c>
      <c r="B33" s="46"/>
      <c r="C33" s="40">
        <v>4.3</v>
      </c>
      <c r="D33" s="41"/>
      <c r="H33" s="41"/>
      <c r="I33" s="41"/>
      <c r="J33" s="41"/>
    </row>
    <row r="34" spans="1:10" ht="14.25">
      <c r="A34" s="38">
        <v>14</v>
      </c>
      <c r="B34" s="46"/>
      <c r="C34" s="40">
        <v>4.2</v>
      </c>
      <c r="D34" s="41"/>
      <c r="H34" s="41"/>
      <c r="I34" s="41"/>
      <c r="J34" s="41"/>
    </row>
    <row r="35" spans="1:10" ht="14.25">
      <c r="A35" s="38">
        <v>14.5</v>
      </c>
      <c r="B35" s="46"/>
      <c r="C35" s="40">
        <v>4.2</v>
      </c>
      <c r="D35" s="41"/>
      <c r="H35" s="41"/>
      <c r="I35" s="41"/>
      <c r="J35" s="41"/>
    </row>
    <row r="36" spans="1:10" ht="14.25">
      <c r="A36" s="38">
        <v>15</v>
      </c>
      <c r="B36" s="46"/>
      <c r="C36" s="40">
        <v>4.1</v>
      </c>
      <c r="D36" s="41"/>
      <c r="H36" s="41"/>
      <c r="I36" s="41"/>
      <c r="J36" s="41"/>
    </row>
    <row r="37" spans="1:10" ht="14.25">
      <c r="A37" s="38">
        <v>15.5</v>
      </c>
      <c r="B37" s="46"/>
      <c r="C37" s="40">
        <v>4</v>
      </c>
      <c r="D37" s="41"/>
      <c r="H37" s="41"/>
      <c r="I37" s="41"/>
      <c r="J37" s="41"/>
    </row>
    <row r="38" spans="1:10" ht="14.25">
      <c r="A38" s="38">
        <v>16</v>
      </c>
      <c r="B38" s="46"/>
      <c r="C38" s="40">
        <v>4</v>
      </c>
      <c r="D38" s="41"/>
      <c r="H38" s="41"/>
      <c r="I38" s="41"/>
      <c r="J38" s="41"/>
    </row>
    <row r="39" spans="1:10" ht="14.25">
      <c r="A39" s="38">
        <v>16.5</v>
      </c>
      <c r="B39" s="46"/>
      <c r="C39" s="40">
        <v>3.9</v>
      </c>
      <c r="D39" s="41"/>
      <c r="H39" s="41"/>
      <c r="I39" s="41"/>
      <c r="J39" s="41"/>
    </row>
    <row r="40" spans="1:10" ht="14.25">
      <c r="A40" s="38">
        <v>17</v>
      </c>
      <c r="B40" s="46"/>
      <c r="C40" s="40">
        <v>3.9</v>
      </c>
      <c r="D40" s="41"/>
      <c r="H40" s="41"/>
      <c r="I40" s="41"/>
      <c r="J40" s="41"/>
    </row>
    <row r="41" spans="1:10" ht="14.25">
      <c r="A41" s="38">
        <v>17.5</v>
      </c>
      <c r="B41" s="46"/>
      <c r="C41" s="40">
        <v>3.8</v>
      </c>
      <c r="D41" s="41"/>
      <c r="H41" s="41"/>
      <c r="I41" s="41"/>
      <c r="J41" s="41"/>
    </row>
    <row r="42" spans="1:10" ht="14.25">
      <c r="A42" s="38">
        <v>18</v>
      </c>
      <c r="B42" s="46"/>
      <c r="C42" s="40">
        <v>3.7</v>
      </c>
      <c r="D42" s="41"/>
      <c r="H42" s="41"/>
      <c r="I42" s="41"/>
      <c r="J42" s="41"/>
    </row>
    <row r="43" spans="1:10" ht="14.25">
      <c r="A43" s="38">
        <v>18.5</v>
      </c>
      <c r="B43" s="46"/>
      <c r="C43" s="40">
        <v>3.7</v>
      </c>
      <c r="D43" s="41"/>
      <c r="H43" s="41"/>
      <c r="I43" s="41"/>
      <c r="J43" s="41"/>
    </row>
    <row r="44" spans="1:10" ht="14.25">
      <c r="A44" s="38">
        <v>19</v>
      </c>
      <c r="B44" s="39"/>
      <c r="C44" s="40">
        <v>3.6</v>
      </c>
      <c r="D44" s="41"/>
      <c r="H44" s="41"/>
      <c r="I44" s="41"/>
      <c r="J44" s="41"/>
    </row>
    <row r="45" spans="1:10" ht="14.25">
      <c r="A45" s="38">
        <v>19.5</v>
      </c>
      <c r="B45" s="39"/>
      <c r="C45" s="40">
        <v>3.5</v>
      </c>
      <c r="D45" s="41"/>
      <c r="H45" s="41"/>
      <c r="I45" s="41"/>
      <c r="J45" s="41"/>
    </row>
    <row r="46" spans="1:10" ht="14.25">
      <c r="A46" s="38">
        <v>20</v>
      </c>
      <c r="B46" s="39"/>
      <c r="C46" s="40">
        <v>3.5</v>
      </c>
      <c r="D46" s="41"/>
      <c r="H46" s="41"/>
      <c r="I46" s="41"/>
      <c r="J46" s="41"/>
    </row>
    <row r="47" spans="1:10" ht="14.25">
      <c r="A47" s="38">
        <v>20.5</v>
      </c>
      <c r="B47" s="39"/>
      <c r="C47" s="40">
        <v>3.4</v>
      </c>
      <c r="D47" s="41"/>
      <c r="H47" s="41"/>
      <c r="I47" s="41"/>
      <c r="J47" s="41"/>
    </row>
    <row r="48" spans="1:10" ht="14.25">
      <c r="A48" s="38">
        <v>21</v>
      </c>
      <c r="B48" s="39"/>
      <c r="C48" s="40">
        <v>3.4</v>
      </c>
      <c r="D48" s="41"/>
      <c r="H48" s="41"/>
      <c r="I48" s="41"/>
      <c r="J48" s="41"/>
    </row>
    <row r="49" spans="1:10" ht="14.25">
      <c r="A49" s="38">
        <v>21.5</v>
      </c>
      <c r="B49" s="46"/>
      <c r="C49" s="40">
        <v>3.3</v>
      </c>
      <c r="D49" s="41"/>
      <c r="H49" s="41"/>
      <c r="I49" s="41"/>
      <c r="J49" s="41"/>
    </row>
    <row r="50" spans="1:10" ht="14.25">
      <c r="A50" s="38">
        <v>22</v>
      </c>
      <c r="B50" s="46"/>
      <c r="C50" s="40">
        <v>3.2</v>
      </c>
      <c r="D50" s="41"/>
      <c r="H50" s="41"/>
      <c r="I50" s="41"/>
      <c r="J50" s="41"/>
    </row>
    <row r="51" spans="1:10" ht="14.25">
      <c r="A51" s="38">
        <v>22.5</v>
      </c>
      <c r="B51" s="46"/>
      <c r="C51" s="40">
        <v>3.2</v>
      </c>
      <c r="D51" s="41"/>
      <c r="H51" s="41"/>
      <c r="I51" s="41"/>
      <c r="J51" s="41"/>
    </row>
    <row r="52" spans="1:10" ht="14.25">
      <c r="A52" s="38">
        <v>23</v>
      </c>
      <c r="B52" s="46"/>
      <c r="C52" s="40">
        <v>3.1</v>
      </c>
      <c r="D52" s="41"/>
      <c r="H52" s="41"/>
      <c r="I52" s="41"/>
      <c r="J52" s="41"/>
    </row>
    <row r="53" spans="1:10" ht="14.25">
      <c r="A53" s="38">
        <v>23.5</v>
      </c>
      <c r="B53" s="46"/>
      <c r="C53" s="40">
        <v>3</v>
      </c>
      <c r="D53" s="41"/>
      <c r="H53" s="41"/>
      <c r="I53" s="41"/>
      <c r="J53" s="41"/>
    </row>
    <row r="54" spans="1:10" ht="14.25">
      <c r="A54" s="38">
        <v>24</v>
      </c>
      <c r="B54" s="46"/>
      <c r="C54" s="40">
        <v>3</v>
      </c>
      <c r="D54" s="41"/>
      <c r="H54" s="41"/>
      <c r="I54" s="41"/>
      <c r="J54" s="41"/>
    </row>
    <row r="55" spans="1:10" ht="14.25">
      <c r="A55" s="38">
        <v>24.5</v>
      </c>
      <c r="B55" s="46"/>
      <c r="C55" s="40">
        <v>2.9</v>
      </c>
      <c r="D55" s="41"/>
      <c r="H55" s="41"/>
      <c r="I55" s="41"/>
      <c r="J55" s="41"/>
    </row>
    <row r="56" spans="1:10" ht="14.25">
      <c r="A56" s="38">
        <v>25</v>
      </c>
      <c r="B56" s="46"/>
      <c r="C56" s="40">
        <v>2.9</v>
      </c>
      <c r="D56" s="41"/>
      <c r="H56" s="41"/>
      <c r="I56" s="41"/>
      <c r="J56" s="41"/>
    </row>
    <row r="57" spans="1:10" ht="14.25">
      <c r="A57" s="38">
        <v>25.5</v>
      </c>
      <c r="B57" s="46"/>
      <c r="C57" s="40">
        <v>2.8</v>
      </c>
      <c r="D57" s="41"/>
      <c r="H57" s="41"/>
      <c r="I57" s="41"/>
      <c r="J57" s="41"/>
    </row>
    <row r="58" spans="1:10" ht="14.25">
      <c r="A58" s="38">
        <v>26</v>
      </c>
      <c r="B58" s="46"/>
      <c r="C58" s="40">
        <v>2.7</v>
      </c>
      <c r="D58" s="41"/>
      <c r="H58" s="41"/>
      <c r="I58" s="41"/>
      <c r="J58" s="41"/>
    </row>
    <row r="59" spans="1:10" ht="14.25">
      <c r="A59" s="38">
        <v>26.5</v>
      </c>
      <c r="B59" s="46"/>
      <c r="C59" s="40">
        <v>2.7</v>
      </c>
      <c r="D59" s="41"/>
      <c r="H59" s="41"/>
      <c r="I59" s="41"/>
      <c r="J59" s="41"/>
    </row>
    <row r="60" spans="1:10" ht="14.25">
      <c r="A60" s="38">
        <v>27</v>
      </c>
      <c r="B60" s="46"/>
      <c r="C60" s="40">
        <v>2.6</v>
      </c>
      <c r="D60" s="41"/>
      <c r="H60" s="41"/>
      <c r="I60" s="41"/>
      <c r="J60" s="41"/>
    </row>
    <row r="61" spans="1:10" ht="14.25">
      <c r="A61" s="38">
        <v>27.5</v>
      </c>
      <c r="B61" s="46"/>
      <c r="C61" s="40">
        <v>2.5</v>
      </c>
      <c r="D61" s="41"/>
      <c r="H61" s="41"/>
      <c r="I61" s="41"/>
      <c r="J61" s="41"/>
    </row>
    <row r="62" spans="1:10" ht="14.25">
      <c r="A62" s="38">
        <v>28</v>
      </c>
      <c r="B62" s="46"/>
      <c r="C62" s="40">
        <v>2.5</v>
      </c>
      <c r="D62" s="41"/>
      <c r="H62" s="41"/>
      <c r="I62" s="41"/>
      <c r="J62" s="41"/>
    </row>
    <row r="63" spans="1:10" ht="14.25">
      <c r="A63" s="38">
        <v>28.5</v>
      </c>
      <c r="B63" s="46"/>
      <c r="C63" s="40">
        <v>2.4</v>
      </c>
      <c r="D63" s="41"/>
      <c r="H63" s="41"/>
      <c r="I63" s="41"/>
      <c r="J63" s="41"/>
    </row>
    <row r="64" spans="1:10" ht="14.25">
      <c r="A64" s="38">
        <v>29</v>
      </c>
      <c r="B64" s="39"/>
      <c r="C64" s="40">
        <v>2.4</v>
      </c>
      <c r="D64" s="41"/>
      <c r="H64" s="41"/>
      <c r="I64" s="41"/>
      <c r="J64" s="41"/>
    </row>
    <row r="65" spans="1:10" ht="14.25">
      <c r="A65" s="38">
        <v>29.5</v>
      </c>
      <c r="B65" s="39"/>
      <c r="C65" s="40">
        <v>2.3</v>
      </c>
      <c r="D65" s="41"/>
      <c r="H65" s="41"/>
      <c r="I65" s="41"/>
      <c r="J65" s="41"/>
    </row>
    <row r="66" spans="1:10" ht="14.25">
      <c r="A66" s="38">
        <v>30</v>
      </c>
      <c r="B66" s="39"/>
      <c r="C66" s="40">
        <v>2.2</v>
      </c>
      <c r="D66" s="41"/>
      <c r="H66" s="41"/>
      <c r="I66" s="41"/>
      <c r="J66" s="41"/>
    </row>
    <row r="67" spans="1:10" ht="14.25">
      <c r="A67" s="38">
        <v>30.5</v>
      </c>
      <c r="B67" s="39"/>
      <c r="C67" s="40">
        <v>2.2</v>
      </c>
      <c r="D67" s="41"/>
      <c r="H67" s="41"/>
      <c r="I67" s="41"/>
      <c r="J67" s="41"/>
    </row>
    <row r="68" spans="1:10" ht="14.25">
      <c r="A68" s="38">
        <v>31</v>
      </c>
      <c r="B68" s="39"/>
      <c r="C68" s="40">
        <v>2.1</v>
      </c>
      <c r="D68" s="41"/>
      <c r="H68" s="41"/>
      <c r="I68" s="41"/>
      <c r="J68" s="41"/>
    </row>
    <row r="69" spans="1:10" ht="14.25">
      <c r="A69" s="38">
        <v>31.5</v>
      </c>
      <c r="B69" s="46"/>
      <c r="C69" s="40">
        <v>2</v>
      </c>
      <c r="D69" s="41"/>
      <c r="H69" s="41"/>
      <c r="I69" s="41"/>
      <c r="J69" s="41"/>
    </row>
    <row r="70" spans="1:10" ht="14.25">
      <c r="A70" s="38">
        <v>32</v>
      </c>
      <c r="B70" s="46"/>
      <c r="C70" s="40">
        <v>2</v>
      </c>
      <c r="D70" s="41"/>
      <c r="H70" s="41"/>
      <c r="I70" s="41"/>
      <c r="J70" s="41"/>
    </row>
    <row r="71" spans="1:10" ht="14.25">
      <c r="A71" s="38">
        <v>32.5</v>
      </c>
      <c r="B71" s="46"/>
      <c r="C71" s="40">
        <v>1.9</v>
      </c>
      <c r="D71" s="41"/>
      <c r="H71" s="41"/>
      <c r="I71" s="41"/>
      <c r="J71" s="41"/>
    </row>
    <row r="72" spans="1:10" ht="14.25">
      <c r="A72" s="38">
        <v>33</v>
      </c>
      <c r="B72" s="46"/>
      <c r="C72" s="40">
        <v>1.9</v>
      </c>
      <c r="D72" s="41"/>
      <c r="H72" s="41"/>
      <c r="I72" s="41"/>
      <c r="J72" s="41"/>
    </row>
    <row r="73" spans="1:10" ht="14.25">
      <c r="A73" s="38">
        <v>33.5</v>
      </c>
      <c r="B73" s="46"/>
      <c r="C73" s="40">
        <v>1.8</v>
      </c>
      <c r="D73" s="41"/>
      <c r="H73" s="41"/>
      <c r="I73" s="41"/>
      <c r="J73" s="41"/>
    </row>
    <row r="74" spans="1:10" ht="14.25">
      <c r="A74" s="38">
        <v>34</v>
      </c>
      <c r="B74" s="46"/>
      <c r="C74" s="40">
        <v>1.7000000000000002</v>
      </c>
      <c r="D74" s="41"/>
      <c r="H74" s="41"/>
      <c r="I74" s="41"/>
      <c r="J74" s="41"/>
    </row>
    <row r="75" spans="1:10" ht="14.25">
      <c r="A75" s="38">
        <v>34.5</v>
      </c>
      <c r="B75" s="46"/>
      <c r="C75" s="40">
        <v>1.7000000000000002</v>
      </c>
      <c r="D75" s="41"/>
      <c r="H75" s="41"/>
      <c r="I75" s="41"/>
      <c r="J75" s="41"/>
    </row>
    <row r="76" spans="1:10" ht="14.25">
      <c r="A76" s="38">
        <v>35</v>
      </c>
      <c r="B76" s="46"/>
      <c r="C76" s="40">
        <v>1.6</v>
      </c>
      <c r="D76" s="41"/>
      <c r="H76" s="41"/>
      <c r="I76" s="41"/>
      <c r="J76" s="41"/>
    </row>
    <row r="77" spans="1:10" ht="14.25">
      <c r="A77" s="38">
        <v>35.5</v>
      </c>
      <c r="B77" s="46"/>
      <c r="C77" s="40">
        <v>1.5</v>
      </c>
      <c r="D77" s="41"/>
      <c r="H77" s="41"/>
      <c r="I77" s="41"/>
      <c r="J77" s="41"/>
    </row>
    <row r="78" spans="1:10" ht="14.25">
      <c r="A78" s="38">
        <v>36</v>
      </c>
      <c r="B78" s="46"/>
      <c r="C78" s="40">
        <v>1.5</v>
      </c>
      <c r="D78" s="41"/>
      <c r="H78" s="41"/>
      <c r="I78" s="41"/>
      <c r="J78" s="41"/>
    </row>
    <row r="79" spans="1:10" ht="14.25">
      <c r="A79" s="38">
        <v>36.5</v>
      </c>
      <c r="B79" s="46"/>
      <c r="C79" s="40">
        <v>1.4</v>
      </c>
      <c r="D79" s="41"/>
      <c r="H79" s="41"/>
      <c r="I79" s="41"/>
      <c r="J79" s="41"/>
    </row>
    <row r="80" spans="1:10" ht="14.25">
      <c r="A80" s="38">
        <v>37</v>
      </c>
      <c r="B80" s="46"/>
      <c r="C80" s="40">
        <v>1.4</v>
      </c>
      <c r="D80" s="41"/>
      <c r="H80" s="41"/>
      <c r="I80" s="41"/>
      <c r="J80" s="41"/>
    </row>
    <row r="81" spans="1:10" ht="14.25">
      <c r="A81" s="38">
        <v>37.5</v>
      </c>
      <c r="B81" s="46"/>
      <c r="C81" s="40">
        <v>1.3</v>
      </c>
      <c r="D81" s="41"/>
      <c r="H81" s="41"/>
      <c r="I81" s="41"/>
      <c r="J81" s="41"/>
    </row>
    <row r="82" spans="1:10" ht="14.25">
      <c r="A82" s="38">
        <v>38</v>
      </c>
      <c r="B82" s="46"/>
      <c r="C82" s="40">
        <v>1.2</v>
      </c>
      <c r="D82" s="41"/>
      <c r="H82" s="41"/>
      <c r="I82" s="41"/>
      <c r="J82" s="41"/>
    </row>
    <row r="83" spans="1:10" ht="14.25">
      <c r="A83" s="38">
        <v>38.5</v>
      </c>
      <c r="B83" s="46"/>
      <c r="C83" s="40">
        <v>1.2</v>
      </c>
      <c r="D83" s="41"/>
      <c r="H83" s="41"/>
      <c r="I83" s="41"/>
      <c r="J83" s="41"/>
    </row>
    <row r="84" spans="1:10" ht="14.25">
      <c r="A84" s="38">
        <v>39</v>
      </c>
      <c r="B84" s="39"/>
      <c r="C84" s="40">
        <v>1.1</v>
      </c>
      <c r="D84" s="41"/>
      <c r="H84" s="41"/>
      <c r="I84" s="41"/>
      <c r="J84" s="41"/>
    </row>
    <row r="85" spans="1:10" ht="14.25">
      <c r="A85" s="38">
        <v>39.5</v>
      </c>
      <c r="B85" s="39"/>
      <c r="C85" s="40">
        <v>1</v>
      </c>
      <c r="D85" s="41"/>
      <c r="H85" s="41"/>
      <c r="I85" s="41"/>
      <c r="J85" s="41"/>
    </row>
    <row r="86" spans="1:10" ht="14.25">
      <c r="A86" s="38">
        <v>40</v>
      </c>
      <c r="B86" s="39"/>
      <c r="C86" s="40">
        <v>1</v>
      </c>
      <c r="D86" s="41"/>
      <c r="H86" s="41"/>
      <c r="I86" s="41"/>
      <c r="J86" s="41"/>
    </row>
  </sheetData>
  <sheetProtection selectLockedCells="1" selectUnlockedCells="1"/>
  <mergeCells count="1">
    <mergeCell ref="H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7.00390625" style="0" customWidth="1"/>
    <col min="3" max="3" width="5.8515625" style="0" customWidth="1"/>
    <col min="4" max="4" width="2.421875" style="0" customWidth="1"/>
    <col min="5" max="5" width="7.57421875" style="0" customWidth="1"/>
    <col min="6" max="16384" width="10.8515625" style="0" customWidth="1"/>
  </cols>
  <sheetData>
    <row r="1" spans="1:5" ht="13.5" customHeight="1">
      <c r="A1" s="47"/>
      <c r="B1" s="48"/>
      <c r="C1" s="49"/>
      <c r="D1" s="50"/>
      <c r="E1" s="51"/>
    </row>
    <row r="2" spans="1:5" ht="20.25">
      <c r="A2" s="52" t="s">
        <v>97</v>
      </c>
      <c r="B2" s="53"/>
      <c r="C2" s="53"/>
      <c r="D2" s="53"/>
      <c r="E2" s="53"/>
    </row>
    <row r="3" spans="1:5" ht="20.25">
      <c r="A3" s="54" t="s">
        <v>98</v>
      </c>
      <c r="B3" s="55"/>
      <c r="C3" s="56"/>
      <c r="D3" s="56"/>
      <c r="E3" s="56"/>
    </row>
    <row r="4" spans="1:5" ht="18">
      <c r="A4" s="57"/>
      <c r="B4" s="58" t="s">
        <v>99</v>
      </c>
      <c r="C4" s="59"/>
      <c r="D4" s="60"/>
      <c r="E4" s="61">
        <f>E5+E6</f>
        <v>40</v>
      </c>
    </row>
    <row r="5" spans="1:17" ht="18">
      <c r="A5" s="62" t="s">
        <v>100</v>
      </c>
      <c r="B5" s="62"/>
      <c r="C5" s="63"/>
      <c r="D5" s="63" t="s">
        <v>101</v>
      </c>
      <c r="E5" s="64">
        <f>E7+E15+E19+E27+E31</f>
        <v>25</v>
      </c>
      <c r="H5" s="65"/>
      <c r="I5" s="44"/>
      <c r="J5" s="44"/>
      <c r="K5" s="44"/>
      <c r="L5" s="44"/>
      <c r="M5" s="44"/>
      <c r="N5" s="44"/>
      <c r="O5" s="44"/>
      <c r="P5" s="44"/>
      <c r="Q5" s="44"/>
    </row>
    <row r="6" spans="1:5" ht="18">
      <c r="A6" s="66" t="s">
        <v>102</v>
      </c>
      <c r="B6" s="66"/>
      <c r="C6" s="61"/>
      <c r="D6" s="63" t="s">
        <v>101</v>
      </c>
      <c r="E6" s="61">
        <f>E36</f>
        <v>15</v>
      </c>
    </row>
    <row r="7" spans="1:5" ht="15.75">
      <c r="A7" s="67"/>
      <c r="B7" s="67" t="s">
        <v>103</v>
      </c>
      <c r="C7" s="68"/>
      <c r="D7" s="69" t="s">
        <v>101</v>
      </c>
      <c r="E7" s="68">
        <f>SUM(E8:E14)</f>
        <v>13</v>
      </c>
    </row>
    <row r="8" spans="1:5" ht="14.25">
      <c r="A8" s="70"/>
      <c r="B8" s="71" t="s">
        <v>104</v>
      </c>
      <c r="C8" s="72"/>
      <c r="D8" s="72" t="s">
        <v>101</v>
      </c>
      <c r="E8" s="73">
        <v>3</v>
      </c>
    </row>
    <row r="9" spans="1:5" ht="14.25">
      <c r="A9" s="70"/>
      <c r="B9" s="71" t="s">
        <v>105</v>
      </c>
      <c r="C9" s="72"/>
      <c r="D9" s="72"/>
      <c r="E9" s="73"/>
    </row>
    <row r="10" spans="1:5" ht="14.25">
      <c r="A10" s="70"/>
      <c r="B10" s="71" t="s">
        <v>106</v>
      </c>
      <c r="C10" s="72"/>
      <c r="D10" s="72" t="s">
        <v>101</v>
      </c>
      <c r="E10" s="73">
        <v>2</v>
      </c>
    </row>
    <row r="11" spans="1:5" ht="14.25">
      <c r="A11" s="70"/>
      <c r="B11" s="71" t="s">
        <v>107</v>
      </c>
      <c r="C11" s="72"/>
      <c r="D11" s="72" t="s">
        <v>101</v>
      </c>
      <c r="E11" s="73">
        <v>2</v>
      </c>
    </row>
    <row r="12" spans="1:5" ht="14.25">
      <c r="A12" s="70"/>
      <c r="B12" s="71" t="s">
        <v>108</v>
      </c>
      <c r="C12" s="72"/>
      <c r="D12" s="72" t="s">
        <v>101</v>
      </c>
      <c r="E12" s="73">
        <v>2</v>
      </c>
    </row>
    <row r="13" spans="1:5" ht="14.25">
      <c r="A13" s="70"/>
      <c r="B13" s="71" t="s">
        <v>109</v>
      </c>
      <c r="C13" s="72"/>
      <c r="D13" s="72" t="s">
        <v>101</v>
      </c>
      <c r="E13" s="73">
        <v>2</v>
      </c>
    </row>
    <row r="14" spans="1:5" ht="14.25">
      <c r="A14" s="70"/>
      <c r="B14" s="71" t="s">
        <v>110</v>
      </c>
      <c r="C14" s="72"/>
      <c r="D14" s="72" t="s">
        <v>101</v>
      </c>
      <c r="E14" s="73">
        <v>2</v>
      </c>
    </row>
    <row r="15" spans="1:5" ht="15.75">
      <c r="A15" s="67"/>
      <c r="B15" s="67" t="s">
        <v>111</v>
      </c>
      <c r="C15" s="68"/>
      <c r="D15" s="69" t="s">
        <v>101</v>
      </c>
      <c r="E15" s="68">
        <f>SUM(E16:E18)</f>
        <v>2</v>
      </c>
    </row>
    <row r="16" spans="1:5" ht="14.25">
      <c r="A16" s="70"/>
      <c r="B16" s="71" t="s">
        <v>112</v>
      </c>
      <c r="C16" s="72"/>
      <c r="D16" s="72" t="s">
        <v>101</v>
      </c>
      <c r="E16" s="73">
        <v>1</v>
      </c>
    </row>
    <row r="17" spans="1:5" ht="14.25">
      <c r="A17" s="70"/>
      <c r="B17" s="71" t="s">
        <v>113</v>
      </c>
      <c r="C17" s="72"/>
      <c r="D17" s="72" t="s">
        <v>101</v>
      </c>
      <c r="E17" s="73">
        <v>1</v>
      </c>
    </row>
    <row r="18" spans="1:5" ht="14.25">
      <c r="A18" s="70"/>
      <c r="B18" s="71"/>
      <c r="C18" s="72"/>
      <c r="D18" s="72"/>
      <c r="E18" s="73"/>
    </row>
    <row r="19" spans="1:5" ht="15.75">
      <c r="A19" s="67"/>
      <c r="B19" s="67" t="s">
        <v>114</v>
      </c>
      <c r="C19" s="67"/>
      <c r="D19" s="69" t="s">
        <v>101</v>
      </c>
      <c r="E19" s="68">
        <f>SUM(E20:E26)</f>
        <v>6</v>
      </c>
    </row>
    <row r="20" spans="1:5" ht="14.25">
      <c r="A20" s="70"/>
      <c r="B20" s="71" t="s">
        <v>115</v>
      </c>
      <c r="C20" s="72"/>
      <c r="D20" s="72" t="s">
        <v>101</v>
      </c>
      <c r="E20" s="73">
        <v>1.5</v>
      </c>
    </row>
    <row r="21" spans="1:5" ht="14.25">
      <c r="A21" s="70"/>
      <c r="B21" s="71" t="s">
        <v>116</v>
      </c>
      <c r="C21" s="72"/>
      <c r="D21" s="72"/>
      <c r="E21" s="73"/>
    </row>
    <row r="22" spans="1:5" ht="14.25">
      <c r="A22" s="70"/>
      <c r="B22" s="71" t="s">
        <v>117</v>
      </c>
      <c r="C22" s="72"/>
      <c r="D22" s="72" t="s">
        <v>101</v>
      </c>
      <c r="E22" s="73">
        <v>1.5</v>
      </c>
    </row>
    <row r="23" spans="1:5" ht="14.25">
      <c r="A23" s="70"/>
      <c r="B23" s="71" t="s">
        <v>118</v>
      </c>
      <c r="C23" s="72"/>
      <c r="D23" s="72"/>
      <c r="E23" s="73"/>
    </row>
    <row r="24" spans="1:5" ht="14.25">
      <c r="A24" s="70"/>
      <c r="B24" s="71" t="s">
        <v>119</v>
      </c>
      <c r="C24" s="72"/>
      <c r="D24" s="72" t="s">
        <v>101</v>
      </c>
      <c r="E24" s="73">
        <v>1</v>
      </c>
    </row>
    <row r="25" spans="1:5" ht="14.25">
      <c r="A25" s="70"/>
      <c r="B25" s="71" t="s">
        <v>120</v>
      </c>
      <c r="C25" s="72"/>
      <c r="D25" s="72" t="s">
        <v>101</v>
      </c>
      <c r="E25" s="73">
        <v>2</v>
      </c>
    </row>
    <row r="26" spans="1:5" ht="14.25">
      <c r="A26" s="70"/>
      <c r="B26" s="71" t="s">
        <v>121</v>
      </c>
      <c r="C26" s="72"/>
      <c r="D26" s="72"/>
      <c r="E26" s="73"/>
    </row>
    <row r="27" spans="1:5" ht="15.75">
      <c r="A27" s="67"/>
      <c r="B27" s="67" t="s">
        <v>122</v>
      </c>
      <c r="C27" s="67"/>
      <c r="D27" s="69" t="s">
        <v>101</v>
      </c>
      <c r="E27" s="68">
        <v>0</v>
      </c>
    </row>
    <row r="28" spans="1:5" ht="14.25">
      <c r="A28" s="70"/>
      <c r="B28" s="71" t="s">
        <v>123</v>
      </c>
      <c r="C28" s="74">
        <f>C48</f>
        <v>0</v>
      </c>
      <c r="D28" s="72" t="s">
        <v>101</v>
      </c>
      <c r="E28" s="73"/>
    </row>
    <row r="29" spans="1:5" ht="14.25">
      <c r="A29" s="70"/>
      <c r="B29" s="71" t="s">
        <v>124</v>
      </c>
      <c r="C29" s="72"/>
      <c r="D29" s="72" t="s">
        <v>101</v>
      </c>
      <c r="E29" s="73"/>
    </row>
    <row r="30" spans="1:5" ht="14.25">
      <c r="A30" s="70"/>
      <c r="B30" s="71"/>
      <c r="C30" s="72"/>
      <c r="D30" s="72"/>
      <c r="E30" s="73"/>
    </row>
    <row r="31" spans="1:5" ht="15.75">
      <c r="A31" s="67"/>
      <c r="B31" s="67" t="s">
        <v>125</v>
      </c>
      <c r="C31" s="67"/>
      <c r="D31" s="69" t="s">
        <v>101</v>
      </c>
      <c r="E31" s="68">
        <f>SUM(E32:E35)</f>
        <v>4</v>
      </c>
    </row>
    <row r="32" spans="1:5" ht="14.25">
      <c r="A32" s="70"/>
      <c r="B32" s="71" t="s">
        <v>126</v>
      </c>
      <c r="C32" s="72"/>
      <c r="D32" s="72" t="s">
        <v>101</v>
      </c>
      <c r="E32" s="73">
        <v>2</v>
      </c>
    </row>
    <row r="33" spans="1:5" ht="14.25">
      <c r="A33" s="70"/>
      <c r="B33" s="71" t="s">
        <v>127</v>
      </c>
      <c r="C33" s="72"/>
      <c r="D33" s="72" t="s">
        <v>101</v>
      </c>
      <c r="E33" s="73">
        <v>1</v>
      </c>
    </row>
    <row r="34" spans="1:5" ht="14.25">
      <c r="A34" s="70"/>
      <c r="B34" s="71" t="s">
        <v>128</v>
      </c>
      <c r="C34" s="72"/>
      <c r="D34" s="72" t="s">
        <v>101</v>
      </c>
      <c r="E34" s="73">
        <v>1</v>
      </c>
    </row>
    <row r="35" spans="1:5" ht="14.25">
      <c r="A35" s="70"/>
      <c r="B35" s="71" t="s">
        <v>129</v>
      </c>
      <c r="C35" s="72"/>
      <c r="D35" s="72" t="s">
        <v>101</v>
      </c>
      <c r="E35" s="73"/>
    </row>
    <row r="36" spans="1:5" ht="18">
      <c r="A36" s="75"/>
      <c r="B36" s="76" t="s">
        <v>102</v>
      </c>
      <c r="C36" s="77"/>
      <c r="D36" s="77" t="s">
        <v>101</v>
      </c>
      <c r="E36" s="68">
        <f>SUM(E37:E47)</f>
        <v>15</v>
      </c>
    </row>
    <row r="37" spans="2:5" ht="14.25">
      <c r="B37" s="6">
        <v>1</v>
      </c>
      <c r="C37" s="78"/>
      <c r="D37" s="72" t="s">
        <v>101</v>
      </c>
      <c r="E37" s="73">
        <v>2</v>
      </c>
    </row>
    <row r="38" spans="2:5" ht="14.25">
      <c r="B38" s="6">
        <v>2</v>
      </c>
      <c r="C38" s="78"/>
      <c r="D38" s="72" t="s">
        <v>101</v>
      </c>
      <c r="E38" s="73">
        <v>1</v>
      </c>
    </row>
    <row r="39" spans="2:5" ht="14.25">
      <c r="B39" s="6">
        <v>3</v>
      </c>
      <c r="C39" s="78"/>
      <c r="D39" s="72" t="s">
        <v>101</v>
      </c>
      <c r="E39" s="73">
        <v>1.5</v>
      </c>
    </row>
    <row r="40" spans="2:5" ht="14.25">
      <c r="B40" s="6">
        <v>4</v>
      </c>
      <c r="C40" s="78"/>
      <c r="D40" s="72" t="s">
        <v>101</v>
      </c>
      <c r="E40" s="73">
        <v>2</v>
      </c>
    </row>
    <row r="41" spans="2:5" ht="14.25">
      <c r="B41" s="6">
        <v>5</v>
      </c>
      <c r="C41" s="78"/>
      <c r="D41" s="72" t="s">
        <v>101</v>
      </c>
      <c r="E41" s="73">
        <v>2</v>
      </c>
    </row>
    <row r="42" spans="2:5" ht="14.25">
      <c r="B42" s="6">
        <v>6</v>
      </c>
      <c r="C42" s="78"/>
      <c r="D42" s="72" t="s">
        <v>101</v>
      </c>
      <c r="E42" s="73">
        <v>2.5</v>
      </c>
    </row>
    <row r="43" spans="2:5" ht="14.25">
      <c r="B43" s="6">
        <v>7</v>
      </c>
      <c r="C43" s="78"/>
      <c r="D43" s="72" t="s">
        <v>101</v>
      </c>
      <c r="E43" s="73">
        <v>4</v>
      </c>
    </row>
    <row r="44" spans="2:5" ht="14.25">
      <c r="B44" s="6"/>
      <c r="C44" s="78"/>
      <c r="D44" s="72"/>
      <c r="E44" s="73" t="s">
        <v>130</v>
      </c>
    </row>
    <row r="45" spans="2:5" ht="14.25">
      <c r="B45" s="6"/>
      <c r="C45" s="78"/>
      <c r="D45" s="72"/>
      <c r="E45" s="73" t="s">
        <v>130</v>
      </c>
    </row>
    <row r="46" spans="1:5" ht="15.75">
      <c r="A46" s="79"/>
      <c r="C46" s="80"/>
      <c r="D46" s="72"/>
      <c r="E46" s="80"/>
    </row>
    <row r="47" spans="4:5" ht="14.25">
      <c r="D47" s="78"/>
      <c r="E47" s="78"/>
    </row>
    <row r="48" spans="1:5" ht="20.25">
      <c r="A48" s="81" t="s">
        <v>131</v>
      </c>
      <c r="B48" s="82"/>
      <c r="C48" s="83">
        <f>VLOOKUP(C53,Notentabelle!H6:I19,2)</f>
        <v>0</v>
      </c>
      <c r="D48" s="84"/>
      <c r="E48" s="84"/>
    </row>
    <row r="49" spans="1:5" ht="16.5">
      <c r="A49" s="85"/>
      <c r="B49" s="86" t="s">
        <v>132</v>
      </c>
      <c r="C49" s="87"/>
      <c r="D49" s="88"/>
      <c r="E49" s="78"/>
    </row>
    <row r="50" spans="1:5" ht="14.25">
      <c r="A50" s="89"/>
      <c r="B50" s="90" t="s">
        <v>133</v>
      </c>
      <c r="C50" s="91">
        <f>C52-C51</f>
        <v>1</v>
      </c>
      <c r="D50" s="92"/>
      <c r="E50" s="78"/>
    </row>
    <row r="51" spans="1:5" ht="14.25">
      <c r="A51" s="89"/>
      <c r="B51" s="90" t="s">
        <v>134</v>
      </c>
      <c r="C51" s="91"/>
      <c r="D51" s="92"/>
      <c r="E51" s="78"/>
    </row>
    <row r="52" spans="1:5" ht="14.25">
      <c r="A52" s="89"/>
      <c r="B52" s="90" t="s">
        <v>135</v>
      </c>
      <c r="C52" s="91">
        <v>1</v>
      </c>
      <c r="D52" s="92"/>
      <c r="E52" s="6" t="s">
        <v>136</v>
      </c>
    </row>
    <row r="53" spans="1:5" ht="14.25">
      <c r="A53" s="89"/>
      <c r="B53" s="93" t="s">
        <v>137</v>
      </c>
      <c r="C53" s="94">
        <f>C49/C50</f>
        <v>0</v>
      </c>
      <c r="D53" s="92"/>
      <c r="E53" s="78"/>
    </row>
    <row r="54" spans="1:5" ht="14.25">
      <c r="A54" s="81" t="s">
        <v>138</v>
      </c>
      <c r="B54" s="95"/>
      <c r="C54" s="96">
        <f>IF(A54&lt;&gt;"",C56,"")</f>
        <v>0</v>
      </c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/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 customHeight="1">
      <c r="A58" s="102" t="s">
        <v>143</v>
      </c>
      <c r="B58" s="102"/>
      <c r="C58" s="103">
        <f>SUM(C59:C63)</f>
        <v>0</v>
      </c>
      <c r="D58" s="92"/>
      <c r="E58" s="78"/>
    </row>
    <row r="59" spans="1:5" ht="14.25">
      <c r="A59" s="97" t="s">
        <v>144</v>
      </c>
      <c r="B59" s="98" t="s">
        <v>145</v>
      </c>
      <c r="C59" s="99"/>
      <c r="D59" s="92"/>
      <c r="E59" s="78"/>
    </row>
    <row r="60" spans="1:5" ht="14.25">
      <c r="A60" s="97" t="s">
        <v>146</v>
      </c>
      <c r="B60" s="98" t="s">
        <v>147</v>
      </c>
      <c r="C60" s="99"/>
      <c r="D60" s="92"/>
      <c r="E60" s="78"/>
    </row>
    <row r="61" spans="1:5" ht="14.25">
      <c r="A61" s="97" t="s">
        <v>148</v>
      </c>
      <c r="B61" s="98" t="s">
        <v>149</v>
      </c>
      <c r="C61" s="99" t="s">
        <v>130</v>
      </c>
      <c r="D61" s="92"/>
      <c r="E61" s="78"/>
    </row>
    <row r="62" spans="1:5" ht="14.25">
      <c r="A62" s="97" t="s">
        <v>150</v>
      </c>
      <c r="B62" s="98" t="s">
        <v>151</v>
      </c>
      <c r="C62" s="99"/>
      <c r="D62" s="92"/>
      <c r="E62" s="78"/>
    </row>
    <row r="63" spans="1:5" ht="14.25">
      <c r="A63" s="104"/>
      <c r="B63" s="100"/>
      <c r="C63" s="101"/>
      <c r="D63" s="92"/>
      <c r="E63" s="78"/>
    </row>
    <row r="64" spans="1:5" ht="14.25">
      <c r="A64" s="81" t="s">
        <v>152</v>
      </c>
      <c r="B64" s="95"/>
      <c r="C64" s="96">
        <f>IF(SUM(C65:C69)=0,"",SUM(C65:C69))</f>
        <v>0</v>
      </c>
      <c r="D64" s="92"/>
      <c r="E64" s="78"/>
    </row>
    <row r="65" spans="1:5" ht="70.5">
      <c r="A65" s="97" t="s">
        <v>153</v>
      </c>
      <c r="B65" s="105" t="s">
        <v>154</v>
      </c>
      <c r="C65" s="99"/>
      <c r="D65" s="92"/>
      <c r="E65" s="78"/>
    </row>
    <row r="66" spans="1:5" ht="14.25">
      <c r="A66" s="104"/>
      <c r="B66" s="100"/>
      <c r="C66" s="101"/>
      <c r="D66" s="92"/>
      <c r="E66" s="78"/>
    </row>
    <row r="67" spans="1:5" ht="14.25">
      <c r="A67" s="81" t="s">
        <v>155</v>
      </c>
      <c r="B67" s="95"/>
      <c r="C67" s="96">
        <f>IF(SUM(C68:C72)=0,"",SUM(C68:C72))</f>
        <v>0</v>
      </c>
      <c r="D67" s="92"/>
      <c r="E67" s="78"/>
    </row>
    <row r="68" spans="1:5" ht="25.5">
      <c r="A68" s="97" t="s">
        <v>156</v>
      </c>
      <c r="B68" s="98" t="s">
        <v>157</v>
      </c>
      <c r="C68" s="99"/>
      <c r="D68" s="92"/>
      <c r="E68" s="78"/>
    </row>
    <row r="69" spans="1:5" ht="14.25">
      <c r="A69" s="97" t="s">
        <v>158</v>
      </c>
      <c r="B69" s="98" t="s">
        <v>159</v>
      </c>
      <c r="C69" s="99"/>
      <c r="D69" s="92"/>
      <c r="E69" s="78"/>
    </row>
    <row r="70" spans="1:5" ht="14.25">
      <c r="A70" s="97" t="s">
        <v>160</v>
      </c>
      <c r="B70" s="98" t="s">
        <v>161</v>
      </c>
      <c r="C70" s="99"/>
      <c r="D70" s="92"/>
      <c r="E70" s="78"/>
    </row>
    <row r="71" spans="1:5" ht="14.25">
      <c r="A71" s="97" t="s">
        <v>162</v>
      </c>
      <c r="B71" s="98" t="s">
        <v>163</v>
      </c>
      <c r="C71" s="99"/>
      <c r="D71" s="92"/>
      <c r="E71" s="78"/>
    </row>
    <row r="72" spans="1:5" ht="14.25">
      <c r="A72" s="97" t="s">
        <v>164</v>
      </c>
      <c r="B72" s="98" t="s">
        <v>165</v>
      </c>
      <c r="C72" s="99"/>
      <c r="D72" s="92"/>
      <c r="E72" s="78"/>
    </row>
    <row r="73" spans="1:5" ht="14.25">
      <c r="A73" s="106"/>
      <c r="B73" s="107"/>
      <c r="C73" s="108"/>
      <c r="D73" s="78"/>
      <c r="E73" s="78"/>
    </row>
    <row r="74" spans="1:5" ht="14.25">
      <c r="A74" s="81" t="s">
        <v>103</v>
      </c>
      <c r="B74" s="95"/>
      <c r="C74" s="96">
        <f>IF(SUM(C75:C79)=0,"",SUM(C75:C79))</f>
        <v>0</v>
      </c>
      <c r="D74" s="78"/>
      <c r="E74" s="78"/>
    </row>
    <row r="75" spans="1:5" ht="25.5">
      <c r="A75" s="97" t="s">
        <v>166</v>
      </c>
      <c r="B75" s="98" t="s">
        <v>167</v>
      </c>
      <c r="C75" s="99"/>
      <c r="D75" s="78"/>
      <c r="E75" s="78"/>
    </row>
    <row r="76" spans="1:5" ht="14.25">
      <c r="A76" s="97" t="s">
        <v>168</v>
      </c>
      <c r="B76" s="98" t="s">
        <v>169</v>
      </c>
      <c r="C76" s="99"/>
      <c r="D76" s="78"/>
      <c r="E76" s="78"/>
    </row>
    <row r="77" spans="1:5" ht="14.25">
      <c r="A77" s="109" t="s">
        <v>170</v>
      </c>
      <c r="B77" s="110" t="s">
        <v>171</v>
      </c>
      <c r="C77" s="99"/>
      <c r="D77" s="78"/>
      <c r="E77" s="78"/>
    </row>
  </sheetData>
  <sheetProtection selectLockedCells="1" selectUnlockedCells="1"/>
  <mergeCells count="3">
    <mergeCell ref="A5:B5"/>
    <mergeCell ref="A6:B6"/>
    <mergeCell ref="A58:B58"/>
  </mergeCells>
  <printOptions gridLines="1"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1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13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13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13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13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13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13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13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13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13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13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13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13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13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13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13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13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13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8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  <c r="H29" t="s">
        <v>174</v>
      </c>
    </row>
    <row r="30" spans="1:5" ht="15.75">
      <c r="A30" s="128"/>
      <c r="B30" s="129">
        <f>IF('Kriterienkatalog+Punkte'!B30&lt;&gt;"",'Kriterienkatalog+Punkte'!B30,"")</f>
        <v>0</v>
      </c>
      <c r="C30" s="13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13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13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13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13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13" ht="18">
      <c r="A37"/>
      <c r="B37" s="129">
        <f>IF('Kriterienkatalog+Punkte'!B37&lt;&gt;"",'Kriterienkatalog+Punkte'!B37,"")</f>
        <v>1</v>
      </c>
      <c r="C37" s="134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  <c r="M37" s="77">
        <f aca="true" t="shared" si="0" ref="M37:M38">M38+M39</f>
        <v>0</v>
      </c>
    </row>
    <row r="38" spans="1:13" ht="18">
      <c r="A38"/>
      <c r="B38" s="129">
        <f>IF('Kriterienkatalog+Punkte'!B38&lt;&gt;"",'Kriterienkatalog+Punkte'!B38,"")</f>
        <v>2</v>
      </c>
      <c r="C38" s="134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  <c r="M38" s="77">
        <f t="shared" si="0"/>
        <v>0</v>
      </c>
    </row>
    <row r="39" spans="1:5" ht="15.75">
      <c r="A39"/>
      <c r="B39" s="129">
        <f>IF('Kriterienkatalog+Punkte'!B39&lt;&gt;"",'Kriterienkatalog+Punkte'!B39,"")</f>
        <v>3</v>
      </c>
      <c r="C39" s="134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134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134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134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134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134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134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134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134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140</v>
      </c>
      <c r="D49" s="92"/>
      <c r="E49" s="78"/>
    </row>
    <row r="50" spans="1:5" ht="14.25">
      <c r="A50" s="89"/>
      <c r="B50" s="90" t="s">
        <v>175</v>
      </c>
      <c r="C50" s="138"/>
      <c r="D50" s="92"/>
      <c r="E50" s="78"/>
    </row>
    <row r="51" spans="1:5" ht="14.25">
      <c r="A51" s="89"/>
      <c r="B51" s="90" t="s">
        <v>135</v>
      </c>
      <c r="C51" s="138">
        <v>140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145"/>
      <c r="D55" s="92"/>
      <c r="E55" s="78"/>
    </row>
    <row r="56" spans="1:5" ht="14.25">
      <c r="A56" s="97" t="s">
        <v>141</v>
      </c>
      <c r="B56" s="98" t="s">
        <v>142</v>
      </c>
      <c r="C56" s="145"/>
      <c r="D56" s="92"/>
      <c r="E56" s="78"/>
    </row>
    <row r="57" spans="1:5" ht="14.25">
      <c r="A57" s="97"/>
      <c r="B57" s="100"/>
      <c r="C57" s="146"/>
      <c r="D57" s="92"/>
      <c r="E57" s="78"/>
    </row>
    <row r="58" spans="1:5" ht="14.25">
      <c r="A58" s="97"/>
      <c r="B58" s="100"/>
      <c r="C58" s="146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145"/>
      <c r="D60" s="92"/>
      <c r="E60" s="78"/>
    </row>
    <row r="61" spans="1:5" ht="14.25">
      <c r="A61" s="97" t="s">
        <v>146</v>
      </c>
      <c r="B61" s="98" t="s">
        <v>147</v>
      </c>
      <c r="C61" s="145"/>
      <c r="D61" s="92"/>
      <c r="E61" s="78"/>
    </row>
    <row r="62" spans="1:5" ht="14.25">
      <c r="A62" s="97" t="s">
        <v>148</v>
      </c>
      <c r="B62" s="98" t="s">
        <v>149</v>
      </c>
      <c r="C62" s="145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145"/>
      <c r="D63" s="92"/>
      <c r="E63" s="78"/>
    </row>
    <row r="64" spans="1:5" ht="14.25">
      <c r="A64" s="104"/>
      <c r="B64" s="100"/>
      <c r="C64" s="146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145"/>
      <c r="D66" s="92"/>
      <c r="E66" s="78"/>
    </row>
    <row r="67" spans="1:5" ht="14.25">
      <c r="A67" s="104"/>
      <c r="B67" s="100"/>
      <c r="C67" s="146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145"/>
      <c r="D69" s="92"/>
      <c r="E69" s="78"/>
    </row>
    <row r="70" spans="1:5" ht="14.25">
      <c r="A70" s="97" t="s">
        <v>158</v>
      </c>
      <c r="B70" s="98" t="s">
        <v>159</v>
      </c>
      <c r="C70" s="145"/>
      <c r="D70" s="92"/>
      <c r="E70" s="78"/>
    </row>
    <row r="71" spans="1:5" ht="14.25">
      <c r="A71" s="97" t="s">
        <v>160</v>
      </c>
      <c r="B71" s="98" t="s">
        <v>161</v>
      </c>
      <c r="C71" s="145"/>
      <c r="D71" s="92"/>
      <c r="E71" s="78"/>
    </row>
    <row r="72" spans="1:5" ht="14.25">
      <c r="A72" s="97" t="s">
        <v>162</v>
      </c>
      <c r="B72" s="98" t="s">
        <v>163</v>
      </c>
      <c r="C72" s="145"/>
      <c r="D72" s="92"/>
      <c r="E72" s="78"/>
    </row>
    <row r="73" spans="1:5" ht="14.25">
      <c r="A73" s="97" t="s">
        <v>164</v>
      </c>
      <c r="B73" s="98" t="s">
        <v>165</v>
      </c>
      <c r="C73" s="145"/>
      <c r="D73" s="92"/>
      <c r="E73" s="78"/>
    </row>
    <row r="74" spans="1:5" ht="14.25">
      <c r="A74" s="106"/>
      <c r="B74" s="107"/>
      <c r="C74" s="147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145"/>
      <c r="D76" s="78"/>
      <c r="E76" s="78"/>
    </row>
    <row r="77" spans="1:5" ht="14.25">
      <c r="A77" s="97" t="s">
        <v>168</v>
      </c>
      <c r="B77" s="98" t="s">
        <v>169</v>
      </c>
      <c r="C77" s="145"/>
      <c r="D77" s="78"/>
      <c r="E77" s="78"/>
    </row>
    <row r="78" spans="1:5" ht="14.25">
      <c r="A78" s="148" t="s">
        <v>170</v>
      </c>
      <c r="B78" s="100" t="s">
        <v>171</v>
      </c>
      <c r="C78" s="145"/>
      <c r="D78" s="78"/>
      <c r="E78" s="78"/>
    </row>
    <row r="79" spans="3:4" ht="20.25">
      <c r="C79" s="145"/>
      <c r="D79" s="78"/>
    </row>
    <row r="80" spans="3:4" ht="20.25">
      <c r="C80" s="145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2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3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4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89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11" customWidth="1"/>
    <col min="2" max="2" width="61.140625" style="112" customWidth="1"/>
    <col min="3" max="3" width="7.421875" style="0" customWidth="1"/>
    <col min="4" max="4" width="2.421875" style="84" customWidth="1"/>
    <col min="5" max="5" width="5.57421875" style="84" customWidth="1"/>
    <col min="6" max="6" width="2.7109375" style="78" customWidth="1"/>
    <col min="7" max="16384" width="10.8515625" style="0" customWidth="1"/>
  </cols>
  <sheetData>
    <row r="1" spans="1:6" ht="20.25">
      <c r="A1" s="47"/>
      <c r="B1" s="48"/>
      <c r="C1" s="113">
        <v>5</v>
      </c>
      <c r="D1" s="50"/>
      <c r="E1" s="51"/>
      <c r="F1"/>
    </row>
    <row r="2" spans="1:6" ht="20.25">
      <c r="A2" s="114">
        <f>'Kriterienkatalog+Punkte'!A2</f>
        <v>0</v>
      </c>
      <c r="B2" s="115"/>
      <c r="C2" s="116"/>
      <c r="D2" s="117"/>
      <c r="E2" s="118"/>
      <c r="F2"/>
    </row>
    <row r="3" spans="1:6" ht="21.75">
      <c r="A3" s="119">
        <f>'Kriterienkatalog+Punkte'!A3</f>
        <v>0</v>
      </c>
      <c r="B3" s="120"/>
      <c r="C3" s="121" t="s">
        <v>172</v>
      </c>
      <c r="D3" s="122"/>
      <c r="E3" s="123">
        <f>IF(C4&lt;0,6,VLOOKUP(C4,Notentabelle!A6:C86,3))</f>
        <v>6</v>
      </c>
      <c r="F3"/>
    </row>
    <row r="4" spans="1:5" ht="18">
      <c r="A4" s="57"/>
      <c r="B4" s="124">
        <f>VLOOKUP($C$1,Namensliste!A2:C30,3)&amp;" "&amp;VLOOKUP($C$1,Namensliste!A2:C30,2)</f>
        <v>0</v>
      </c>
      <c r="C4" s="125">
        <f>C5+C6</f>
        <v>0</v>
      </c>
      <c r="D4" s="125"/>
      <c r="E4" s="125">
        <f>E5+E6</f>
        <v>40</v>
      </c>
    </row>
    <row r="5" spans="1:5" ht="18">
      <c r="A5" s="75"/>
      <c r="B5" s="126" t="s">
        <v>100</v>
      </c>
      <c r="C5" s="63">
        <f>IF((C7+C15+C19+C27+C31)&lt;0,0,C7+C15+C19+C27+C31)</f>
        <v>0</v>
      </c>
      <c r="D5" s="63" t="s">
        <v>101</v>
      </c>
      <c r="E5" s="64">
        <f>E7+E15+E19+E27+E31</f>
        <v>25</v>
      </c>
    </row>
    <row r="6" spans="1:5" ht="18">
      <c r="A6" s="75"/>
      <c r="B6" s="126" t="s">
        <v>102</v>
      </c>
      <c r="C6" s="63">
        <f>C36</f>
        <v>0</v>
      </c>
      <c r="D6" s="63" t="s">
        <v>101</v>
      </c>
      <c r="E6" s="64">
        <f>E36</f>
        <v>15</v>
      </c>
    </row>
    <row r="7" spans="1:5" ht="18">
      <c r="A7" s="75"/>
      <c r="B7" s="76">
        <f>IF('Kriterienkatalog+Punkte'!B7="","",'Kriterienkatalog+Punkte'!B7)</f>
        <v>0</v>
      </c>
      <c r="C7" s="77">
        <f>SUM(C8:C14)</f>
        <v>0</v>
      </c>
      <c r="D7" s="127"/>
      <c r="E7" s="127">
        <f>IF('Kriterienkatalog+Punkte'!E7="","",'Kriterienkatalog+Punkte'!E7)</f>
        <v>13</v>
      </c>
    </row>
    <row r="8" spans="1:5" ht="15.75">
      <c r="A8" s="128"/>
      <c r="B8" s="129">
        <f>IF('Kriterienkatalog+Punkte'!B8&lt;&gt;"",'Kriterienkatalog+Punkte'!B8,"")</f>
        <v>0</v>
      </c>
      <c r="C8" s="80"/>
      <c r="D8" s="131">
        <f>IF('Kriterienkatalog+Punkte'!D8&lt;&gt;"",'Kriterienkatalog+Punkte'!D8,"")</f>
        <v>0</v>
      </c>
      <c r="E8" s="131">
        <f>IF('Kriterienkatalog+Punkte'!E8&lt;&gt;"",'Kriterienkatalog+Punkte'!E8,"")</f>
        <v>3</v>
      </c>
    </row>
    <row r="9" spans="1:5" ht="15.75">
      <c r="A9" s="128"/>
      <c r="B9" s="129">
        <f>IF('Kriterienkatalog+Punkte'!B9&lt;&gt;"",'Kriterienkatalog+Punkte'!B9,"")</f>
        <v>0</v>
      </c>
      <c r="C9" s="80"/>
      <c r="D9" s="131">
        <f>IF('Kriterienkatalog+Punkte'!D9&lt;&gt;"",'Kriterienkatalog+Punkte'!D9,"")</f>
        <v>0</v>
      </c>
      <c r="E9" s="131">
        <f>IF('Kriterienkatalog+Punkte'!E9&lt;&gt;"",'Kriterienkatalog+Punkte'!E9,"")</f>
        <v>0</v>
      </c>
    </row>
    <row r="10" spans="1:5" ht="15.75">
      <c r="A10" s="128"/>
      <c r="B10" s="129">
        <f>IF('Kriterienkatalog+Punkte'!B10&lt;&gt;"",'Kriterienkatalog+Punkte'!B10,"")</f>
        <v>0</v>
      </c>
      <c r="C10" s="80"/>
      <c r="D10" s="131">
        <f>IF('Kriterienkatalog+Punkte'!D10&lt;&gt;"",'Kriterienkatalog+Punkte'!D10,"")</f>
        <v>0</v>
      </c>
      <c r="E10" s="131">
        <f>IF('Kriterienkatalog+Punkte'!E10&lt;&gt;"",'Kriterienkatalog+Punkte'!E10,"")</f>
        <v>2</v>
      </c>
    </row>
    <row r="11" spans="1:5" ht="15.75">
      <c r="A11" s="128"/>
      <c r="B11" s="129">
        <f>IF('Kriterienkatalog+Punkte'!B11&lt;&gt;"",'Kriterienkatalog+Punkte'!B11,"")</f>
        <v>0</v>
      </c>
      <c r="C11" s="80"/>
      <c r="D11" s="131">
        <f>IF('Kriterienkatalog+Punkte'!D11&lt;&gt;"",'Kriterienkatalog+Punkte'!D11,"")</f>
        <v>0</v>
      </c>
      <c r="E11" s="131">
        <f>IF('Kriterienkatalog+Punkte'!E11&lt;&gt;"",'Kriterienkatalog+Punkte'!E11,"")</f>
        <v>2</v>
      </c>
    </row>
    <row r="12" spans="1:5" ht="15.75">
      <c r="A12" s="128"/>
      <c r="B12" s="129">
        <f>IF('Kriterienkatalog+Punkte'!B12&lt;&gt;"",'Kriterienkatalog+Punkte'!B12,"")</f>
        <v>0</v>
      </c>
      <c r="C12" s="80"/>
      <c r="D12" s="131">
        <f>IF('Kriterienkatalog+Punkte'!D12&lt;&gt;"",'Kriterienkatalog+Punkte'!D12,"")</f>
        <v>0</v>
      </c>
      <c r="E12" s="131">
        <f>IF('Kriterienkatalog+Punkte'!E12&lt;&gt;"",'Kriterienkatalog+Punkte'!E12,"")</f>
        <v>2</v>
      </c>
    </row>
    <row r="13" spans="1:5" ht="15.75">
      <c r="A13" s="128"/>
      <c r="B13" s="129">
        <f>IF('Kriterienkatalog+Punkte'!B13&lt;&gt;"",'Kriterienkatalog+Punkte'!B13,"")</f>
        <v>0</v>
      </c>
      <c r="C13" s="80"/>
      <c r="D13" s="131">
        <f>IF('Kriterienkatalog+Punkte'!D13&lt;&gt;"",'Kriterienkatalog+Punkte'!D13,"")</f>
        <v>0</v>
      </c>
      <c r="E13" s="131">
        <f>IF('Kriterienkatalog+Punkte'!E13&lt;&gt;"",'Kriterienkatalog+Punkte'!E13,"")</f>
        <v>2</v>
      </c>
    </row>
    <row r="14" spans="1:5" ht="15.75">
      <c r="A14" s="128"/>
      <c r="B14" s="129">
        <f>IF('Kriterienkatalog+Punkte'!B14&lt;&gt;"",'Kriterienkatalog+Punkte'!B14,"")</f>
        <v>0</v>
      </c>
      <c r="C14" s="80"/>
      <c r="D14" s="131">
        <f>IF('Kriterienkatalog+Punkte'!D14&lt;&gt;"",'Kriterienkatalog+Punkte'!D14,"")</f>
        <v>0</v>
      </c>
      <c r="E14" s="131">
        <f>IF('Kriterienkatalog+Punkte'!E14&lt;&gt;"",'Kriterienkatalog+Punkte'!E14,"")</f>
        <v>2</v>
      </c>
    </row>
    <row r="15" spans="1:5" ht="18">
      <c r="A15" s="75"/>
      <c r="B15" s="76">
        <f>IF('Kriterienkatalog+Punkte'!B15="","",'Kriterienkatalog+Punkte'!B15)</f>
        <v>0</v>
      </c>
      <c r="C15" s="77">
        <f>SUM(C16:C18)</f>
        <v>0</v>
      </c>
      <c r="D15" s="127" t="s">
        <v>101</v>
      </c>
      <c r="E15" s="77">
        <f>IF('Kriterienkatalog+Punkte'!E15="","",'Kriterienkatalog+Punkte'!E15)</f>
        <v>2</v>
      </c>
    </row>
    <row r="16" spans="1:5" ht="15.75">
      <c r="A16" s="128"/>
      <c r="B16" s="129">
        <f>IF('Kriterienkatalog+Punkte'!B16&lt;&gt;"",'Kriterienkatalog+Punkte'!B16,"")</f>
        <v>0</v>
      </c>
      <c r="C16" s="80"/>
      <c r="D16" s="131">
        <f>IF('Kriterienkatalog+Punkte'!D16&lt;&gt;"",'Kriterienkatalog+Punkte'!D16,"")</f>
        <v>0</v>
      </c>
      <c r="E16" s="131">
        <f>IF('Kriterienkatalog+Punkte'!E16&lt;&gt;"",'Kriterienkatalog+Punkte'!E16,"")</f>
        <v>1</v>
      </c>
    </row>
    <row r="17" spans="1:5" ht="15.75">
      <c r="A17" s="128"/>
      <c r="B17" s="129">
        <f>IF('Kriterienkatalog+Punkte'!B17&lt;&gt;"",'Kriterienkatalog+Punkte'!B17,"")</f>
        <v>0</v>
      </c>
      <c r="C17" s="80"/>
      <c r="D17" s="131">
        <f>IF('Kriterienkatalog+Punkte'!D17&lt;&gt;"",'Kriterienkatalog+Punkte'!D17,"")</f>
        <v>0</v>
      </c>
      <c r="E17" s="131">
        <f>IF('Kriterienkatalog+Punkte'!E17&lt;&gt;"",'Kriterienkatalog+Punkte'!E17,"")</f>
        <v>1</v>
      </c>
    </row>
    <row r="18" spans="1:5" ht="15.75">
      <c r="A18" s="128"/>
      <c r="B18" s="129">
        <f>IF('Kriterienkatalog+Punkte'!B18&lt;&gt;"",'Kriterienkatalog+Punkte'!B18,"")</f>
        <v>0</v>
      </c>
      <c r="C18" s="80"/>
      <c r="D18" s="131">
        <f>IF('Kriterienkatalog+Punkte'!D18&lt;&gt;"",'Kriterienkatalog+Punkte'!D18,"")</f>
        <v>0</v>
      </c>
      <c r="E18" s="131">
        <f>IF('Kriterienkatalog+Punkte'!E18&lt;&gt;"",'Kriterienkatalog+Punkte'!E18,"")</f>
        <v>0</v>
      </c>
    </row>
    <row r="19" spans="1:5" ht="18">
      <c r="A19" s="75"/>
      <c r="B19" s="76">
        <f>IF('Kriterienkatalog+Punkte'!B19="","",'Kriterienkatalog+Punkte'!B19)</f>
        <v>0</v>
      </c>
      <c r="C19" s="77">
        <f>SUM(C20:C26)</f>
        <v>0</v>
      </c>
      <c r="D19" s="127" t="s">
        <v>101</v>
      </c>
      <c r="E19" s="77">
        <f>IF('Kriterienkatalog+Punkte'!E19="","",'Kriterienkatalog+Punkte'!E19)</f>
        <v>6</v>
      </c>
    </row>
    <row r="20" spans="1:5" ht="15.75">
      <c r="A20" s="128"/>
      <c r="B20" s="129">
        <f>IF('Kriterienkatalog+Punkte'!B20&lt;&gt;"",'Kriterienkatalog+Punkte'!B20,"")</f>
        <v>0</v>
      </c>
      <c r="C20" s="80"/>
      <c r="D20" s="131">
        <f>IF('Kriterienkatalog+Punkte'!D20&lt;&gt;"",'Kriterienkatalog+Punkte'!D20,"")</f>
        <v>0</v>
      </c>
      <c r="E20" s="131">
        <f>IF('Kriterienkatalog+Punkte'!E20&lt;&gt;"",'Kriterienkatalog+Punkte'!E20,"")</f>
        <v>1.5</v>
      </c>
    </row>
    <row r="21" spans="1:5" ht="15.75">
      <c r="A21" s="128"/>
      <c r="B21" s="129">
        <f>IF('Kriterienkatalog+Punkte'!B21&lt;&gt;"",'Kriterienkatalog+Punkte'!B21,"")</f>
        <v>0</v>
      </c>
      <c r="C21" s="80"/>
      <c r="D21" s="131">
        <f>IF('Kriterienkatalog+Punkte'!D21&lt;&gt;"",'Kriterienkatalog+Punkte'!D21,"")</f>
        <v>0</v>
      </c>
      <c r="E21" s="131">
        <f>IF('Kriterienkatalog+Punkte'!E21&lt;&gt;"",'Kriterienkatalog+Punkte'!E21,"")</f>
        <v>0</v>
      </c>
    </row>
    <row r="22" spans="1:5" ht="15.75">
      <c r="A22" s="128"/>
      <c r="B22" s="129">
        <f>IF('Kriterienkatalog+Punkte'!B22&lt;&gt;"",'Kriterienkatalog+Punkte'!B22,"")</f>
        <v>0</v>
      </c>
      <c r="C22" s="80"/>
      <c r="D22" s="131">
        <f>IF('Kriterienkatalog+Punkte'!D22&lt;&gt;"",'Kriterienkatalog+Punkte'!D22,"")</f>
        <v>0</v>
      </c>
      <c r="E22" s="131">
        <f>IF('Kriterienkatalog+Punkte'!E22&lt;&gt;"",'Kriterienkatalog+Punkte'!E22,"")</f>
        <v>1.5</v>
      </c>
    </row>
    <row r="23" spans="1:5" ht="15.75">
      <c r="A23" s="128"/>
      <c r="B23" s="129">
        <f>IF('Kriterienkatalog+Punkte'!B23&lt;&gt;"",'Kriterienkatalog+Punkte'!B23,"")</f>
        <v>0</v>
      </c>
      <c r="C23" s="80"/>
      <c r="D23" s="131">
        <f>IF('Kriterienkatalog+Punkte'!D23&lt;&gt;"",'Kriterienkatalog+Punkte'!D23,"")</f>
        <v>0</v>
      </c>
      <c r="E23" s="131">
        <f>IF('Kriterienkatalog+Punkte'!E23&lt;&gt;"",'Kriterienkatalog+Punkte'!E23,"")</f>
        <v>0</v>
      </c>
    </row>
    <row r="24" spans="1:5" ht="15.75">
      <c r="A24" s="128"/>
      <c r="B24" s="129">
        <f>IF('Kriterienkatalog+Punkte'!B24&lt;&gt;"",'Kriterienkatalog+Punkte'!B24,"")</f>
        <v>0</v>
      </c>
      <c r="C24" s="80"/>
      <c r="D24" s="131">
        <f>IF('Kriterienkatalog+Punkte'!D24&lt;&gt;"",'Kriterienkatalog+Punkte'!D24,"")</f>
        <v>0</v>
      </c>
      <c r="E24" s="131">
        <f>IF('Kriterienkatalog+Punkte'!E24&lt;&gt;"",'Kriterienkatalog+Punkte'!E24,"")</f>
        <v>1</v>
      </c>
    </row>
    <row r="25" spans="1:5" ht="15.75">
      <c r="A25" s="128"/>
      <c r="B25" s="129">
        <f>IF('Kriterienkatalog+Punkte'!B25&lt;&gt;"",'Kriterienkatalog+Punkte'!B25,"")</f>
        <v>0</v>
      </c>
      <c r="C25" s="80"/>
      <c r="D25" s="131">
        <f>IF('Kriterienkatalog+Punkte'!D25&lt;&gt;"",'Kriterienkatalog+Punkte'!D25,"")</f>
        <v>0</v>
      </c>
      <c r="E25" s="131">
        <f>IF('Kriterienkatalog+Punkte'!E25&lt;&gt;"",'Kriterienkatalog+Punkte'!E25,"")</f>
        <v>2</v>
      </c>
    </row>
    <row r="26" spans="1:5" ht="15.75">
      <c r="A26" s="128"/>
      <c r="B26" s="129">
        <f>IF('Kriterienkatalog+Punkte'!B26&lt;&gt;"",'Kriterienkatalog+Punkte'!B26,"")</f>
        <v>0</v>
      </c>
      <c r="C26" s="80"/>
      <c r="D26" s="131">
        <f>IF('Kriterienkatalog+Punkte'!D26&lt;&gt;"",'Kriterienkatalog+Punkte'!D26,"")</f>
        <v>0</v>
      </c>
      <c r="E26" s="131">
        <f>IF('Kriterienkatalog+Punkte'!E26&lt;&gt;"",'Kriterienkatalog+Punkte'!E26,"")</f>
        <v>0</v>
      </c>
    </row>
    <row r="27" spans="1:5" ht="18">
      <c r="A27" s="75"/>
      <c r="B27" s="76">
        <f>IF('Kriterienkatalog+Punkte'!B27="","",'Kriterienkatalog+Punkte'!B27)</f>
        <v>0</v>
      </c>
      <c r="C27" s="77">
        <f>IF((C28+C29)&lt;-6,-6,C28+C29)</f>
        <v>0</v>
      </c>
      <c r="D27" s="127" t="s">
        <v>101</v>
      </c>
      <c r="E27" s="77">
        <f>IF('Kriterienkatalog+Punkte'!E27="","",'Kriterienkatalog+Punkte'!E27)</f>
        <v>0</v>
      </c>
    </row>
    <row r="28" spans="1:10" ht="15.75">
      <c r="A28" s="128"/>
      <c r="B28" s="129">
        <f>IF('Kriterienkatalog+Punkte'!B28&lt;&gt;"",'Kriterienkatalog+Punkte'!B28,"")</f>
        <v>0</v>
      </c>
      <c r="C28" s="132">
        <f>C53</f>
        <v>0</v>
      </c>
      <c r="D28" s="131">
        <f>IF('Kriterienkatalog+Punkte'!D28&lt;&gt;"",'Kriterienkatalog+Punkte'!D28,"")</f>
        <v>0</v>
      </c>
      <c r="E28" s="80">
        <f>IF('Kriterienkatalog+Punkte'!E28="","",'Kriterienkatalog+Punkte'!E28)</f>
        <v>0</v>
      </c>
      <c r="H28" s="133" t="s">
        <v>173</v>
      </c>
      <c r="I28" s="133"/>
      <c r="J28" s="133"/>
    </row>
    <row r="29" spans="1:5" ht="15.75">
      <c r="A29" s="128"/>
      <c r="B29" s="129">
        <f>IF('Kriterienkatalog+Punkte'!B29&lt;&gt;"",'Kriterienkatalog+Punkte'!B29,"")</f>
        <v>0</v>
      </c>
      <c r="C29" s="130">
        <v>0</v>
      </c>
      <c r="D29" s="131">
        <f>IF('Kriterienkatalog+Punkte'!D29&lt;&gt;"",'Kriterienkatalog+Punkte'!D29,"")</f>
        <v>0</v>
      </c>
      <c r="E29" s="80">
        <f>IF('Kriterienkatalog+Punkte'!E29="","",'Kriterienkatalog+Punkte'!E29)</f>
        <v>0</v>
      </c>
    </row>
    <row r="30" spans="1:5" ht="15.75">
      <c r="A30" s="128"/>
      <c r="B30" s="129">
        <f>IF('Kriterienkatalog+Punkte'!B30&lt;&gt;"",'Kriterienkatalog+Punkte'!B30,"")</f>
        <v>0</v>
      </c>
      <c r="C30" s="80"/>
      <c r="D30" s="131">
        <f>IF('Kriterienkatalog+Punkte'!D30&lt;&gt;"",'Kriterienkatalog+Punkte'!D30,"")</f>
        <v>0</v>
      </c>
      <c r="E30" s="80">
        <f>IF('Kriterienkatalog+Punkte'!E30="","",'Kriterienkatalog+Punkte'!E30)</f>
        <v>0</v>
      </c>
    </row>
    <row r="31" spans="1:5" ht="18">
      <c r="A31" s="75"/>
      <c r="B31" s="76">
        <f>IF('Kriterienkatalog+Punkte'!B31="","",'Kriterienkatalog+Punkte'!B31)</f>
        <v>0</v>
      </c>
      <c r="C31" s="77">
        <f>SUM(C32:C35)</f>
        <v>0</v>
      </c>
      <c r="D31" s="127" t="s">
        <v>101</v>
      </c>
      <c r="E31" s="77">
        <f>IF('Kriterienkatalog+Punkte'!E31="","",'Kriterienkatalog+Punkte'!E31)</f>
        <v>4</v>
      </c>
    </row>
    <row r="32" spans="1:5" ht="15.75">
      <c r="A32" s="128"/>
      <c r="B32" s="129">
        <f>IF('Kriterienkatalog+Punkte'!B32&lt;&gt;"",'Kriterienkatalog+Punkte'!B32,"")</f>
        <v>0</v>
      </c>
      <c r="C32" s="80"/>
      <c r="D32" s="131">
        <f>IF('Kriterienkatalog+Punkte'!D32&lt;&gt;"",'Kriterienkatalog+Punkte'!D32,"")</f>
        <v>0</v>
      </c>
      <c r="E32" s="131">
        <f>IF('Kriterienkatalog+Punkte'!E32&lt;&gt;"",'Kriterienkatalog+Punkte'!E32,"")</f>
        <v>2</v>
      </c>
    </row>
    <row r="33" spans="1:5" ht="15.75">
      <c r="A33" s="128"/>
      <c r="B33" s="129">
        <f>IF('Kriterienkatalog+Punkte'!B33&lt;&gt;"",'Kriterienkatalog+Punkte'!B33,"")</f>
        <v>0</v>
      </c>
      <c r="C33" s="80"/>
      <c r="D33" s="131">
        <f>IF('Kriterienkatalog+Punkte'!D33&lt;&gt;"",'Kriterienkatalog+Punkte'!D33,"")</f>
        <v>0</v>
      </c>
      <c r="E33" s="131">
        <f>IF('Kriterienkatalog+Punkte'!E33&lt;&gt;"",'Kriterienkatalog+Punkte'!E33,"")</f>
        <v>1</v>
      </c>
    </row>
    <row r="34" spans="1:5" ht="15.75">
      <c r="A34" s="128"/>
      <c r="B34" s="129">
        <f>IF('Kriterienkatalog+Punkte'!B34&lt;&gt;"",'Kriterienkatalog+Punkte'!B34,"")</f>
        <v>0</v>
      </c>
      <c r="C34" s="80"/>
      <c r="D34" s="131">
        <f>IF('Kriterienkatalog+Punkte'!D34&lt;&gt;"",'Kriterienkatalog+Punkte'!D34,"")</f>
        <v>0</v>
      </c>
      <c r="E34" s="131">
        <f>IF('Kriterienkatalog+Punkte'!E34&lt;&gt;"",'Kriterienkatalog+Punkte'!E34,"")</f>
        <v>1</v>
      </c>
    </row>
    <row r="35" spans="1:5" ht="15.75">
      <c r="A35" s="128"/>
      <c r="B35" s="129">
        <f>IF('Kriterienkatalog+Punkte'!B35&lt;&gt;"",'Kriterienkatalog+Punkte'!B35,"")</f>
        <v>0</v>
      </c>
      <c r="C35" s="80"/>
      <c r="D35" s="131">
        <f>IF('Kriterienkatalog+Punkte'!D35&lt;&gt;"",'Kriterienkatalog+Punkte'!D35,"")</f>
        <v>0</v>
      </c>
      <c r="E35" s="131">
        <f>IF('Kriterienkatalog+Punkte'!E35&lt;&gt;"",'Kriterienkatalog+Punkte'!E35,"")</f>
        <v>0</v>
      </c>
    </row>
    <row r="36" spans="1:5" ht="18">
      <c r="A36" s="75"/>
      <c r="B36" s="76" t="s">
        <v>102</v>
      </c>
      <c r="C36" s="77">
        <f>SUM(C37:C47)</f>
        <v>0</v>
      </c>
      <c r="D36" s="127" t="s">
        <v>101</v>
      </c>
      <c r="E36" s="75">
        <f>'Kriterienkatalog+Punkte'!E36</f>
        <v>15</v>
      </c>
    </row>
    <row r="37" spans="1:5" ht="15.75">
      <c r="A37"/>
      <c r="B37" s="129">
        <f>IF('Kriterienkatalog+Punkte'!B37&lt;&gt;"",'Kriterienkatalog+Punkte'!B37,"")</f>
        <v>1</v>
      </c>
      <c r="C37" s="78"/>
      <c r="D37" s="131">
        <f>IF('Kriterienkatalog+Punkte'!D37&lt;&gt;"",'Kriterienkatalog+Punkte'!D37,"")</f>
        <v>0</v>
      </c>
      <c r="E37" s="131">
        <f>IF('Kriterienkatalog+Punkte'!E37&lt;&gt;"",'Kriterienkatalog+Punkte'!E37,"")</f>
        <v>2</v>
      </c>
    </row>
    <row r="38" spans="1:5" ht="15.75">
      <c r="A38"/>
      <c r="B38" s="129">
        <f>IF('Kriterienkatalog+Punkte'!B38&lt;&gt;"",'Kriterienkatalog+Punkte'!B38,"")</f>
        <v>2</v>
      </c>
      <c r="C38" s="78"/>
      <c r="D38" s="131">
        <f>IF('Kriterienkatalog+Punkte'!D38&lt;&gt;"",'Kriterienkatalog+Punkte'!D38,"")</f>
        <v>0</v>
      </c>
      <c r="E38" s="131">
        <f>IF('Kriterienkatalog+Punkte'!E38&lt;&gt;"",'Kriterienkatalog+Punkte'!E38,"")</f>
        <v>1</v>
      </c>
    </row>
    <row r="39" spans="1:5" ht="15.75">
      <c r="A39"/>
      <c r="B39" s="129">
        <f>IF('Kriterienkatalog+Punkte'!B39&lt;&gt;"",'Kriterienkatalog+Punkte'!B39,"")</f>
        <v>3</v>
      </c>
      <c r="C39" s="78"/>
      <c r="D39" s="131">
        <f>IF('Kriterienkatalog+Punkte'!D39&lt;&gt;"",'Kriterienkatalog+Punkte'!D39,"")</f>
        <v>0</v>
      </c>
      <c r="E39" s="131">
        <f>IF('Kriterienkatalog+Punkte'!E39&lt;&gt;"",'Kriterienkatalog+Punkte'!E39,"")</f>
        <v>1.5</v>
      </c>
    </row>
    <row r="40" spans="1:5" ht="15.75">
      <c r="A40"/>
      <c r="B40" s="129">
        <f>IF('Kriterienkatalog+Punkte'!B40&lt;&gt;"",'Kriterienkatalog+Punkte'!B40,"")</f>
        <v>4</v>
      </c>
      <c r="C40" s="78"/>
      <c r="D40" s="131">
        <f>IF('Kriterienkatalog+Punkte'!D40&lt;&gt;"",'Kriterienkatalog+Punkte'!D40,"")</f>
        <v>0</v>
      </c>
      <c r="E40" s="131">
        <f>IF('Kriterienkatalog+Punkte'!E40&lt;&gt;"",'Kriterienkatalog+Punkte'!E40,"")</f>
        <v>2</v>
      </c>
    </row>
    <row r="41" spans="1:5" ht="15.75">
      <c r="A41"/>
      <c r="B41" s="129">
        <f>IF('Kriterienkatalog+Punkte'!B41&lt;&gt;"",'Kriterienkatalog+Punkte'!B41,"")</f>
        <v>5</v>
      </c>
      <c r="C41" s="78"/>
      <c r="D41" s="131">
        <f>IF('Kriterienkatalog+Punkte'!D41&lt;&gt;"",'Kriterienkatalog+Punkte'!D41,"")</f>
        <v>0</v>
      </c>
      <c r="E41" s="131">
        <f>IF('Kriterienkatalog+Punkte'!E41&lt;&gt;"",'Kriterienkatalog+Punkte'!E41,"")</f>
        <v>2</v>
      </c>
    </row>
    <row r="42" spans="1:5" ht="15.75">
      <c r="A42"/>
      <c r="B42" s="129">
        <f>IF('Kriterienkatalog+Punkte'!B42&lt;&gt;"",'Kriterienkatalog+Punkte'!B42,"")</f>
        <v>6</v>
      </c>
      <c r="C42" s="78"/>
      <c r="D42" s="131">
        <f>IF('Kriterienkatalog+Punkte'!D42&lt;&gt;"",'Kriterienkatalog+Punkte'!D42,"")</f>
        <v>0</v>
      </c>
      <c r="E42" s="131">
        <f>IF('Kriterienkatalog+Punkte'!E42&lt;&gt;"",'Kriterienkatalog+Punkte'!E42,"")</f>
        <v>2.5</v>
      </c>
    </row>
    <row r="43" spans="1:5" ht="15.75">
      <c r="A43"/>
      <c r="B43" s="129">
        <f>IF('Kriterienkatalog+Punkte'!B43&lt;&gt;"",'Kriterienkatalog+Punkte'!B43,"")</f>
        <v>7</v>
      </c>
      <c r="C43" s="78"/>
      <c r="D43" s="131">
        <f>IF('Kriterienkatalog+Punkte'!D43&lt;&gt;"",'Kriterienkatalog+Punkte'!D43,"")</f>
        <v>0</v>
      </c>
      <c r="E43" s="131">
        <f>IF('Kriterienkatalog+Punkte'!E43&lt;&gt;"",'Kriterienkatalog+Punkte'!E43,"")</f>
        <v>4</v>
      </c>
    </row>
    <row r="44" spans="1:5" ht="15.75">
      <c r="A44"/>
      <c r="B44" s="129">
        <f>IF('Kriterienkatalog+Punkte'!B44&lt;&gt;"",'Kriterienkatalog+Punkte'!B44,"")</f>
        <v>0</v>
      </c>
      <c r="C44" s="78"/>
      <c r="D44" s="131">
        <f>IF('Kriterienkatalog+Punkte'!D44&lt;&gt;"",'Kriterienkatalog+Punkte'!D44,"")</f>
        <v>0</v>
      </c>
      <c r="E44" s="131">
        <f>IF('Kriterienkatalog+Punkte'!E44&lt;&gt;"",'Kriterienkatalog+Punkte'!E44,"")</f>
        <v>0</v>
      </c>
    </row>
    <row r="45" spans="1:5" ht="15.75">
      <c r="A45"/>
      <c r="B45" s="129">
        <f>IF('Kriterienkatalog+Punkte'!B45&lt;&gt;"",'Kriterienkatalog+Punkte'!B45,"")</f>
        <v>0</v>
      </c>
      <c r="C45" s="78"/>
      <c r="D45" s="131">
        <f>IF('Kriterienkatalog+Punkte'!D45&lt;&gt;"",'Kriterienkatalog+Punkte'!D45,"")</f>
        <v>0</v>
      </c>
      <c r="E45" s="131">
        <f>IF('Kriterienkatalog+Punkte'!E45&lt;&gt;"",'Kriterienkatalog+Punkte'!E45,"")</f>
        <v>0</v>
      </c>
    </row>
    <row r="46" spans="1:6" ht="15.75">
      <c r="A46" s="79"/>
      <c r="B46" s="129">
        <f>IF('Kriterienkatalog+Punkte'!B46&lt;&gt;"",'Kriterienkatalog+Punkte'!B46,"")</f>
        <v>0</v>
      </c>
      <c r="C46" s="78"/>
      <c r="D46" s="131">
        <f>IF('Kriterienkatalog+Punkte'!D46&lt;&gt;"",'Kriterienkatalog+Punkte'!D46,"")</f>
        <v>0</v>
      </c>
      <c r="E46" s="131">
        <f>IF('Kriterienkatalog+Punkte'!E46&lt;&gt;"",'Kriterienkatalog+Punkte'!E46,"")</f>
        <v>0</v>
      </c>
      <c r="F46"/>
    </row>
    <row r="47" spans="1:5" ht="15.75">
      <c r="A47"/>
      <c r="B47" s="129">
        <f>IF('Kriterienkatalog+Punkte'!B47&lt;&gt;"",'Kriterienkatalog+Punkte'!B47,"")</f>
        <v>0</v>
      </c>
      <c r="C47" s="78"/>
      <c r="D47" s="131"/>
      <c r="E47" s="131">
        <f>IF('Kriterienkatalog+Punkte'!E47&lt;&gt;"",'Kriterienkatalog+Punkte'!E47,"")</f>
        <v>0</v>
      </c>
    </row>
    <row r="48" spans="1:3" ht="20.25">
      <c r="A48" s="135"/>
      <c r="B48" s="135">
        <f>B4</f>
        <v>0</v>
      </c>
      <c r="C48" s="135"/>
    </row>
    <row r="49" spans="1:5" ht="14.25">
      <c r="A49" s="89"/>
      <c r="B49" s="136" t="s">
        <v>133</v>
      </c>
      <c r="C49" s="137">
        <f>C51-C50</f>
        <v>1</v>
      </c>
      <c r="D49" s="92"/>
      <c r="E49" s="78"/>
    </row>
    <row r="50" spans="1:5" ht="14.25">
      <c r="A50" s="89"/>
      <c r="B50" s="90" t="s">
        <v>175</v>
      </c>
      <c r="C50" s="91"/>
      <c r="D50" s="92"/>
      <c r="E50" s="78"/>
    </row>
    <row r="51" spans="1:5" ht="14.25">
      <c r="A51" s="89"/>
      <c r="B51" s="90" t="s">
        <v>135</v>
      </c>
      <c r="C51" s="91">
        <v>1</v>
      </c>
      <c r="D51" s="92"/>
      <c r="E51" s="78"/>
    </row>
    <row r="52" spans="1:5" ht="14.25">
      <c r="A52" s="89"/>
      <c r="B52" s="139" t="s">
        <v>137</v>
      </c>
      <c r="C52" s="140">
        <f>ROUNDUP(100*(C56/C49),0)/100</f>
        <v>0</v>
      </c>
      <c r="D52" s="92"/>
      <c r="E52" s="78"/>
    </row>
    <row r="53" spans="1:5" ht="14.25">
      <c r="A53" s="89"/>
      <c r="B53" s="141" t="s">
        <v>176</v>
      </c>
      <c r="C53" s="142">
        <f>VLOOKUP(C52,Notentabelle!H6:I19,2)</f>
        <v>0</v>
      </c>
      <c r="D53" s="92"/>
      <c r="E53" s="78"/>
    </row>
    <row r="54" spans="1:5" ht="14.25">
      <c r="A54" s="81" t="s">
        <v>138</v>
      </c>
      <c r="B54" s="143"/>
      <c r="C54" s="144"/>
      <c r="D54" s="92"/>
      <c r="E54" s="78"/>
    </row>
    <row r="55" spans="1:5" ht="14.25">
      <c r="A55" s="97" t="s">
        <v>139</v>
      </c>
      <c r="B55" s="98" t="s">
        <v>140</v>
      </c>
      <c r="C55" s="99"/>
      <c r="D55" s="92"/>
      <c r="E55" s="78"/>
    </row>
    <row r="56" spans="1:5" ht="14.25">
      <c r="A56" s="97" t="s">
        <v>141</v>
      </c>
      <c r="B56" s="98" t="s">
        <v>142</v>
      </c>
      <c r="C56" s="99">
        <v>0</v>
      </c>
      <c r="D56" s="92"/>
      <c r="E56" s="78"/>
    </row>
    <row r="57" spans="1:5" ht="14.25">
      <c r="A57" s="97"/>
      <c r="B57" s="100"/>
      <c r="C57" s="101"/>
      <c r="D57" s="92"/>
      <c r="E57" s="78"/>
    </row>
    <row r="58" spans="1:5" ht="14.25">
      <c r="A58" s="97"/>
      <c r="B58" s="100"/>
      <c r="C58" s="101"/>
      <c r="D58" s="92"/>
      <c r="E58" s="78"/>
    </row>
    <row r="59" spans="1:5" ht="12.75" customHeight="1">
      <c r="A59" s="102" t="s">
        <v>143</v>
      </c>
      <c r="B59" s="102"/>
      <c r="C59" s="103">
        <f>SUM(C60:C64)</f>
        <v>0</v>
      </c>
      <c r="D59" s="92"/>
      <c r="E59" s="78"/>
    </row>
    <row r="60" spans="1:5" ht="14.25">
      <c r="A60" s="97" t="s">
        <v>144</v>
      </c>
      <c r="B60" s="98" t="s">
        <v>145</v>
      </c>
      <c r="C60" s="99"/>
      <c r="D60" s="92"/>
      <c r="E60" s="78"/>
    </row>
    <row r="61" spans="1:5" ht="14.25">
      <c r="A61" s="97" t="s">
        <v>146</v>
      </c>
      <c r="B61" s="98" t="s">
        <v>147</v>
      </c>
      <c r="C61" s="99"/>
      <c r="D61" s="92"/>
      <c r="E61" s="78"/>
    </row>
    <row r="62" spans="1:5" ht="14.25">
      <c r="A62" s="97" t="s">
        <v>148</v>
      </c>
      <c r="B62" s="98" t="s">
        <v>149</v>
      </c>
      <c r="C62" s="99" t="s">
        <v>130</v>
      </c>
      <c r="D62" s="92"/>
      <c r="E62" s="78"/>
    </row>
    <row r="63" spans="1:5" ht="14.25">
      <c r="A63" s="97" t="s">
        <v>150</v>
      </c>
      <c r="B63" s="98" t="s">
        <v>151</v>
      </c>
      <c r="C63" s="99"/>
      <c r="D63" s="92"/>
      <c r="E63" s="78"/>
    </row>
    <row r="64" spans="1:5" ht="14.25">
      <c r="A64" s="104"/>
      <c r="B64" s="100"/>
      <c r="C64" s="101"/>
      <c r="D64" s="92"/>
      <c r="E64" s="78"/>
    </row>
    <row r="65" spans="1:5" ht="14.25">
      <c r="A65" s="81" t="s">
        <v>152</v>
      </c>
      <c r="B65" s="95"/>
      <c r="C65" s="96">
        <f>IF(SUM(C66:C67)=0,"",SUM(C66:C67))</f>
        <v>0</v>
      </c>
      <c r="D65" s="92"/>
      <c r="E65" s="78"/>
    </row>
    <row r="66" spans="1:5" ht="70.5">
      <c r="A66" s="97" t="s">
        <v>153</v>
      </c>
      <c r="B66" s="105" t="s">
        <v>154</v>
      </c>
      <c r="C66" s="99"/>
      <c r="D66" s="92"/>
      <c r="E66" s="78"/>
    </row>
    <row r="67" spans="1:5" ht="14.25">
      <c r="A67" s="104"/>
      <c r="B67" s="100"/>
      <c r="C67" s="101"/>
      <c r="D67" s="92"/>
      <c r="E67" s="78"/>
    </row>
    <row r="68" spans="1:5" ht="14.25">
      <c r="A68" s="81" t="s">
        <v>155</v>
      </c>
      <c r="B68" s="95"/>
      <c r="C68" s="96">
        <f>IF(SUM(C69:C74)=0,"",SUM(C69:C74))</f>
        <v>0</v>
      </c>
      <c r="D68" s="92"/>
      <c r="E68" s="78"/>
    </row>
    <row r="69" spans="1:5" ht="25.5">
      <c r="A69" s="97" t="s">
        <v>156</v>
      </c>
      <c r="B69" s="98" t="s">
        <v>157</v>
      </c>
      <c r="C69" s="99"/>
      <c r="D69" s="92"/>
      <c r="E69" s="78"/>
    </row>
    <row r="70" spans="1:5" ht="14.25">
      <c r="A70" s="97" t="s">
        <v>158</v>
      </c>
      <c r="B70" s="98" t="s">
        <v>159</v>
      </c>
      <c r="C70" s="99"/>
      <c r="D70" s="92"/>
      <c r="E70" s="78"/>
    </row>
    <row r="71" spans="1:5" ht="14.25">
      <c r="A71" s="97" t="s">
        <v>160</v>
      </c>
      <c r="B71" s="98" t="s">
        <v>161</v>
      </c>
      <c r="C71" s="99"/>
      <c r="D71" s="92"/>
      <c r="E71" s="78"/>
    </row>
    <row r="72" spans="1:5" ht="14.25">
      <c r="A72" s="97" t="s">
        <v>162</v>
      </c>
      <c r="B72" s="98" t="s">
        <v>163</v>
      </c>
      <c r="C72" s="99"/>
      <c r="D72" s="92"/>
      <c r="E72" s="78"/>
    </row>
    <row r="73" spans="1:5" ht="14.25">
      <c r="A73" s="97" t="s">
        <v>164</v>
      </c>
      <c r="B73" s="98" t="s">
        <v>165</v>
      </c>
      <c r="C73" s="99"/>
      <c r="D73" s="92"/>
      <c r="E73" s="78"/>
    </row>
    <row r="74" spans="1:5" ht="14.25">
      <c r="A74" s="106"/>
      <c r="B74" s="107"/>
      <c r="C74" s="108"/>
      <c r="D74" s="78"/>
      <c r="E74" s="78"/>
    </row>
    <row r="75" spans="1:5" ht="14.25">
      <c r="A75" s="81" t="s">
        <v>103</v>
      </c>
      <c r="B75" s="95"/>
      <c r="C75" s="96">
        <f>IF(SUM(C76:C80)=0,"",SUM(C76:C80))</f>
        <v>0</v>
      </c>
      <c r="D75" s="78"/>
      <c r="E75" s="78"/>
    </row>
    <row r="76" spans="1:5" ht="25.5">
      <c r="A76" s="97" t="s">
        <v>166</v>
      </c>
      <c r="B76" s="98" t="s">
        <v>167</v>
      </c>
      <c r="C76" s="99"/>
      <c r="D76" s="78"/>
      <c r="E76" s="78"/>
    </row>
    <row r="77" spans="1:5" ht="14.25">
      <c r="A77" s="97" t="s">
        <v>168</v>
      </c>
      <c r="B77" s="98" t="s">
        <v>169</v>
      </c>
      <c r="C77" s="99"/>
      <c r="D77" s="78"/>
      <c r="E77" s="78"/>
    </row>
    <row r="78" spans="1:5" ht="14.25">
      <c r="A78" s="148" t="s">
        <v>170</v>
      </c>
      <c r="B78" s="100" t="s">
        <v>171</v>
      </c>
      <c r="C78" s="99"/>
      <c r="D78" s="78"/>
      <c r="E78" s="78"/>
    </row>
    <row r="79" spans="3:4" ht="20.25">
      <c r="C79" s="99"/>
      <c r="D79" s="78"/>
    </row>
    <row r="80" spans="3:4" ht="20.25">
      <c r="C80" s="99"/>
      <c r="D80" s="78"/>
    </row>
  </sheetData>
  <sheetProtection selectLockedCells="1" selectUnlockedCells="1"/>
  <mergeCells count="1">
    <mergeCell ref="A59:B59"/>
  </mergeCells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2019-05-05T17:17:12Z</cp:lastPrinted>
  <dcterms:modified xsi:type="dcterms:W3CDTF">2021-01-09T11:25:13Z</dcterms:modified>
  <cp:category/>
  <cp:version/>
  <cp:contentType/>
  <cp:contentStatus/>
  <cp:revision>235</cp:revision>
</cp:coreProperties>
</file>